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4" activeTab="0"/>
  </bookViews>
  <sheets>
    <sheet name="Team roster" sheetId="1" r:id="rId1"/>
    <sheet name="Game 1" sheetId="2" r:id="rId2"/>
    <sheet name="Game 2" sheetId="3" r:id="rId3"/>
    <sheet name="Game 3" sheetId="4" r:id="rId4"/>
    <sheet name="Game 4" sheetId="5" r:id="rId5"/>
    <sheet name="Game 5" sheetId="6" r:id="rId6"/>
    <sheet name="Game 6" sheetId="7" r:id="rId7"/>
    <sheet name="Game 7" sheetId="8" r:id="rId8"/>
    <sheet name="Game 8" sheetId="9" r:id="rId9"/>
    <sheet name="Championship" sheetId="10" r:id="rId10"/>
    <sheet name="Blank" sheetId="11" r:id="rId11"/>
    <sheet name="Game summary" sheetId="12" r:id="rId12"/>
  </sheets>
  <definedNames/>
  <calcPr fullCalcOnLoad="1" iterate="1" iterateCount="100" iterateDelta="0.001"/>
</workbook>
</file>

<file path=xl/comments4.xml><?xml version="1.0" encoding="utf-8"?>
<comments xmlns="http://schemas.openxmlformats.org/spreadsheetml/2006/main">
  <authors>
    <author/>
  </authors>
  <commentList>
    <comment ref="E25" authorId="0">
      <text>
        <r>
          <rPr>
            <sz val="10"/>
            <color indexed="8"/>
            <rFont val="Sans"/>
            <family val="2"/>
          </rPr>
          <t xml:space="preserve">This was officially credited to Olivier, but Mitch says this was his assist, and that's how Jesse remembers it, too.
</t>
        </r>
      </text>
    </comment>
    <comment ref="D27" authorId="0">
      <text>
        <r>
          <rPr>
            <sz val="10"/>
            <color indexed="8"/>
            <rFont val="Sans"/>
            <family val="2"/>
          </rPr>
          <t xml:space="preserve">Officially credited to Tyler, but Mitch says this was really his.
 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E25" authorId="0">
      <text>
        <r>
          <rPr>
            <sz val="10"/>
            <color indexed="8"/>
            <rFont val="Sans"/>
            <family val="2"/>
          </rPr>
          <t>Credited to (non-existent) player 3.  Tyler says he had two assists in this game, so this one must be his.</t>
        </r>
      </text>
    </comment>
    <comment ref="E26" authorId="0">
      <text>
        <r>
          <rPr>
            <sz val="10"/>
            <color indexed="8"/>
            <rFont val="Sans"/>
            <family val="2"/>
          </rPr>
          <t xml:space="preserve">Officially given to Joe, this was Andy's assist.
</t>
        </r>
      </text>
    </comment>
    <comment ref="F26" authorId="0">
      <text>
        <r>
          <rPr>
            <sz val="10"/>
            <color indexed="8"/>
            <rFont val="Sans"/>
            <family val="2"/>
          </rPr>
          <t>Mitch says he made the pass to Andy, but the refs didn't credit him.</t>
        </r>
      </text>
    </comment>
    <comment ref="E27" authorId="0">
      <text>
        <r>
          <rPr>
            <sz val="10"/>
            <color indexed="8"/>
            <rFont val="Sans"/>
            <family val="2"/>
          </rPr>
          <t>This assist was liksted as player 84.  Walt picked up a rebound, but I'm not certain whose shot it was.  I think Andy.</t>
        </r>
      </text>
    </comment>
    <comment ref="E28" authorId="0">
      <text>
        <r>
          <rPr>
            <sz val="10"/>
            <color indexed="8"/>
            <rFont val="Sans"/>
            <family val="2"/>
          </rPr>
          <t>Credited to (non-existent) player 11, with Ollie on a secondary assist. Ollie thinks he made the pass himself, so I gave him the only assist.</t>
        </r>
      </text>
    </comment>
  </commentList>
</comments>
</file>

<file path=xl/sharedStrings.xml><?xml version="1.0" encoding="utf-8"?>
<sst xmlns="http://schemas.openxmlformats.org/spreadsheetml/2006/main" count="455" uniqueCount="76">
  <si>
    <t>Player</t>
  </si>
  <si>
    <t>No.</t>
  </si>
  <si>
    <t>Goals</t>
  </si>
  <si>
    <t>Assists</t>
  </si>
  <si>
    <t>Points</t>
  </si>
  <si>
    <t>Airoldi, Simone</t>
  </si>
  <si>
    <t>Cotto, Mitch</t>
  </si>
  <si>
    <t xml:space="preserve">Cotto, Tyler </t>
  </si>
  <si>
    <t>Deflines, Olivier</t>
  </si>
  <si>
    <t>Donis, Joe</t>
  </si>
  <si>
    <t>Dudley, Graham</t>
  </si>
  <si>
    <t>Gollihur, Andrew</t>
  </si>
  <si>
    <t>Hogan, Dan</t>
  </si>
  <si>
    <t>Hughes, Jesse</t>
  </si>
  <si>
    <t>Johnston, Andrew</t>
  </si>
  <si>
    <t>Kelly, Luke</t>
  </si>
  <si>
    <t>Martin, Rich</t>
  </si>
  <si>
    <t>McGinley, Chuck</t>
  </si>
  <si>
    <t>??</t>
  </si>
  <si>
    <t>Simonenko, Tony</t>
  </si>
  <si>
    <t>Zak, Walt</t>
  </si>
  <si>
    <t>Steele, Paul</t>
  </si>
  <si>
    <t>Players</t>
  </si>
  <si>
    <t>Penalties</t>
  </si>
  <si>
    <t>Period</t>
  </si>
  <si>
    <t>Home</t>
  </si>
  <si>
    <t>Away</t>
  </si>
  <si>
    <t>Min.</t>
  </si>
  <si>
    <t>Offense</t>
  </si>
  <si>
    <t>Start</t>
  </si>
  <si>
    <t>Expired</t>
  </si>
  <si>
    <t>G/NG</t>
  </si>
  <si>
    <t>Vipers</t>
  </si>
  <si>
    <t>Wings</t>
  </si>
  <si>
    <t>Shots</t>
  </si>
  <si>
    <t>Per. 1</t>
  </si>
  <si>
    <t>Per. 2</t>
  </si>
  <si>
    <t>Per. 3</t>
  </si>
  <si>
    <t>Total</t>
  </si>
  <si>
    <t>PP/SH</t>
  </si>
  <si>
    <t>Time</t>
  </si>
  <si>
    <t>Goal</t>
  </si>
  <si>
    <t>Assist</t>
  </si>
  <si>
    <t>Slash</t>
  </si>
  <si>
    <t>Trip</t>
  </si>
  <si>
    <t>Unofficial</t>
  </si>
  <si>
    <t>We had no scorekeeper, so the score here is just my own personal record.</t>
  </si>
  <si>
    <t>I credited Mitch with a goal and an assist that were credited to Tyler and Olivier, resp.  Mitch wouldn't lie, right?</t>
  </si>
  <si>
    <t>K Stars</t>
  </si>
  <si>
    <t>Crosscheck</t>
  </si>
  <si>
    <t>2nd</t>
  </si>
  <si>
    <t>N</t>
  </si>
  <si>
    <t>Check</t>
  </si>
  <si>
    <t>Hooking</t>
  </si>
  <si>
    <t>G</t>
  </si>
  <si>
    <t>Slashing</t>
  </si>
  <si>
    <t>PP</t>
  </si>
  <si>
    <t>Red Dragons</t>
  </si>
  <si>
    <t>Per. 4</t>
  </si>
  <si>
    <t>Hold</t>
  </si>
  <si>
    <t>X</t>
  </si>
  <si>
    <t>Unsportsmanlike conduct</t>
  </si>
  <si>
    <t>Tripping</t>
  </si>
  <si>
    <t>Kstars</t>
  </si>
  <si>
    <t>Boarding</t>
  </si>
  <si>
    <t>NG</t>
  </si>
  <si>
    <t>Roughing</t>
  </si>
  <si>
    <t>Game 1</t>
  </si>
  <si>
    <t>Game 2</t>
  </si>
  <si>
    <t>Game 3</t>
  </si>
  <si>
    <t>Game 4</t>
  </si>
  <si>
    <t>Game 5</t>
  </si>
  <si>
    <t>Game 6</t>
  </si>
  <si>
    <t>Game 7</t>
  </si>
  <si>
    <t>Game 8</t>
  </si>
  <si>
    <t>Championship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</si>
</sst>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:MM"/>
  </numFmts>
  <fonts count="11">
    <font>
      <sz val="10"/>
      <color indexed="8"/>
      <name val="Sans"/>
      <family val="2"/>
    </font>
    <font>
      <sz val="10"/>
      <name val="Arial"/>
      <family val="0"/>
    </font>
    <font>
      <b/>
      <sz val="10"/>
      <color indexed="8"/>
      <name val="Sans"/>
      <family val="2"/>
    </font>
    <font>
      <b/>
      <sz val="14"/>
      <color indexed="8"/>
      <name val="Sans"/>
      <family val="2"/>
    </font>
    <font>
      <sz val="14"/>
      <color indexed="8"/>
      <name val="Sans"/>
      <family val="2"/>
    </font>
    <font>
      <i/>
      <sz val="10"/>
      <color indexed="8"/>
      <name val="Sans"/>
      <family val="2"/>
    </font>
    <font>
      <sz val="12"/>
      <color indexed="8"/>
      <name val="Sans"/>
      <family val="2"/>
    </font>
    <font>
      <b/>
      <sz val="16"/>
      <color indexed="53"/>
      <name val="Sans"/>
      <family val="2"/>
    </font>
    <font>
      <sz val="16"/>
      <color indexed="53"/>
      <name val="Sans"/>
      <family val="2"/>
    </font>
    <font>
      <b/>
      <sz val="12"/>
      <color indexed="8"/>
      <name val="Sans"/>
      <family val="2"/>
    </font>
    <font>
      <b/>
      <sz val="8"/>
      <name val="Sans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2">
    <xf numFmtId="164" fontId="0" fillId="0" borderId="0" xfId="0" applyAlignment="1">
      <alignment/>
    </xf>
    <xf numFmtId="164" fontId="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164" fontId="2" fillId="0" borderId="0" xfId="0" applyNumberFormat="1" applyFont="1" applyFill="1" applyBorder="1" applyAlignment="1" applyProtection="1">
      <alignment/>
      <protection/>
    </xf>
    <xf numFmtId="164" fontId="2" fillId="0" borderId="1" xfId="0" applyNumberFormat="1" applyFont="1" applyFill="1" applyBorder="1" applyAlignment="1" applyProtection="1">
      <alignment horizontal="center"/>
      <protection/>
    </xf>
    <xf numFmtId="164" fontId="2" fillId="0" borderId="2" xfId="0" applyNumberFormat="1" applyFont="1" applyFill="1" applyBorder="1" applyAlignment="1" applyProtection="1">
      <alignment horizontal="center"/>
      <protection/>
    </xf>
    <xf numFmtId="164" fontId="2" fillId="0" borderId="3" xfId="0" applyNumberFormat="1" applyFont="1" applyFill="1" applyBorder="1" applyAlignment="1" applyProtection="1">
      <alignment horizontal="center"/>
      <protection/>
    </xf>
    <xf numFmtId="164" fontId="2" fillId="0" borderId="4" xfId="0" applyNumberFormat="1" applyFont="1" applyFill="1" applyBorder="1" applyAlignment="1" applyProtection="1">
      <alignment horizontal="center"/>
      <protection/>
    </xf>
    <xf numFmtId="164" fontId="0" fillId="0" borderId="5" xfId="0" applyNumberFormat="1" applyFont="1" applyFill="1" applyBorder="1" applyAlignment="1" applyProtection="1">
      <alignment horizontal="center"/>
      <protection/>
    </xf>
    <xf numFmtId="164" fontId="0" fillId="0" borderId="6" xfId="0" applyNumberFormat="1" applyFont="1" applyFill="1" applyBorder="1" applyAlignment="1" applyProtection="1">
      <alignment/>
      <protection/>
    </xf>
    <xf numFmtId="164" fontId="2" fillId="0" borderId="5" xfId="0" applyNumberFormat="1" applyFont="1" applyFill="1" applyBorder="1" applyAlignment="1" applyProtection="1">
      <alignment/>
      <protection/>
    </xf>
    <xf numFmtId="164" fontId="2" fillId="0" borderId="6" xfId="0" applyNumberFormat="1" applyFont="1" applyFill="1" applyBorder="1" applyAlignment="1" applyProtection="1">
      <alignment/>
      <protection/>
    </xf>
    <xf numFmtId="164" fontId="0" fillId="0" borderId="5" xfId="0" applyNumberFormat="1" applyFont="1" applyFill="1" applyBorder="1" applyAlignment="1" applyProtection="1">
      <alignment/>
      <protection/>
    </xf>
    <xf numFmtId="164" fontId="0" fillId="0" borderId="7" xfId="0" applyNumberFormat="1" applyFont="1" applyFill="1" applyBorder="1" applyAlignment="1" applyProtection="1">
      <alignment/>
      <protection/>
    </xf>
    <xf numFmtId="164" fontId="0" fillId="0" borderId="8" xfId="0" applyNumberFormat="1" applyFont="1" applyFill="1" applyBorder="1" applyAlignment="1" applyProtection="1">
      <alignment/>
      <protection/>
    </xf>
    <xf numFmtId="164" fontId="0" fillId="0" borderId="9" xfId="0" applyNumberFormat="1" applyFont="1" applyFill="1" applyBorder="1" applyAlignment="1" applyProtection="1">
      <alignment/>
      <protection/>
    </xf>
    <xf numFmtId="164" fontId="3" fillId="0" borderId="7" xfId="0" applyNumberFormat="1" applyFont="1" applyFill="1" applyBorder="1" applyAlignment="1" applyProtection="1">
      <alignment horizontal="center"/>
      <protection/>
    </xf>
    <xf numFmtId="164" fontId="3" fillId="0" borderId="4" xfId="0" applyNumberFormat="1" applyFont="1" applyFill="1" applyBorder="1" applyAlignment="1" applyProtection="1">
      <alignment horizontal="center"/>
      <protection/>
    </xf>
    <xf numFmtId="164" fontId="4" fillId="0" borderId="10" xfId="0" applyNumberFormat="1" applyFont="1" applyFill="1" applyBorder="1" applyAlignment="1" applyProtection="1">
      <alignment/>
      <protection/>
    </xf>
    <xf numFmtId="164" fontId="3" fillId="0" borderId="8" xfId="0" applyNumberFormat="1" applyFont="1" applyFill="1" applyBorder="1" applyAlignment="1" applyProtection="1">
      <alignment horizontal="center"/>
      <protection/>
    </xf>
    <xf numFmtId="164" fontId="4" fillId="0" borderId="0" xfId="0" applyNumberFormat="1" applyFont="1" applyFill="1" applyBorder="1" applyAlignment="1" applyProtection="1">
      <alignment/>
      <protection/>
    </xf>
    <xf numFmtId="164" fontId="2" fillId="0" borderId="7" xfId="0" applyNumberFormat="1" applyFont="1" applyFill="1" applyBorder="1" applyAlignment="1" applyProtection="1">
      <alignment/>
      <protection/>
    </xf>
    <xf numFmtId="164" fontId="2" fillId="0" borderId="4" xfId="0" applyNumberFormat="1" applyFont="1" applyFill="1" applyBorder="1" applyAlignment="1" applyProtection="1">
      <alignment/>
      <protection/>
    </xf>
    <xf numFmtId="164" fontId="2" fillId="0" borderId="9" xfId="0" applyNumberFormat="1" applyFont="1" applyFill="1" applyBorder="1" applyAlignment="1" applyProtection="1">
      <alignment/>
      <protection/>
    </xf>
    <xf numFmtId="164" fontId="5" fillId="0" borderId="5" xfId="0" applyNumberFormat="1" applyFont="1" applyFill="1" applyBorder="1" applyAlignment="1" applyProtection="1">
      <alignment/>
      <protection/>
    </xf>
    <xf numFmtId="164" fontId="5" fillId="0" borderId="0" xfId="0" applyNumberFormat="1" applyFont="1" applyFill="1" applyBorder="1" applyAlignment="1" applyProtection="1">
      <alignment/>
      <protection/>
    </xf>
    <xf numFmtId="164" fontId="0" fillId="0" borderId="11" xfId="0" applyNumberFormat="1" applyFont="1" applyFill="1" applyBorder="1" applyAlignment="1" applyProtection="1">
      <alignment/>
      <protection/>
    </xf>
    <xf numFmtId="164" fontId="2" fillId="0" borderId="8" xfId="0" applyNumberFormat="1" applyFont="1" applyFill="1" applyBorder="1" applyAlignment="1" applyProtection="1">
      <alignment/>
      <protection/>
    </xf>
    <xf numFmtId="164" fontId="0" fillId="0" borderId="12" xfId="0" applyNumberFormat="1" applyFont="1" applyFill="1" applyBorder="1" applyAlignment="1" applyProtection="1">
      <alignment/>
      <protection/>
    </xf>
    <xf numFmtId="164" fontId="6" fillId="0" borderId="0" xfId="0" applyNumberFormat="1" applyFont="1" applyFill="1" applyBorder="1" applyAlignment="1" applyProtection="1">
      <alignment/>
      <protection/>
    </xf>
    <xf numFmtId="164" fontId="2" fillId="0" borderId="5" xfId="0" applyNumberFormat="1" applyFont="1" applyFill="1" applyBorder="1" applyAlignment="1" applyProtection="1">
      <alignment horizontal="center"/>
      <protection/>
    </xf>
    <xf numFmtId="164" fontId="2" fillId="0" borderId="11" xfId="0" applyNumberFormat="1" applyFont="1" applyFill="1" applyBorder="1" applyAlignment="1" applyProtection="1">
      <alignment horizontal="center"/>
      <protection/>
    </xf>
    <xf numFmtId="164" fontId="2" fillId="0" borderId="6" xfId="0" applyNumberFormat="1" applyFont="1" applyFill="1" applyBorder="1" applyAlignment="1" applyProtection="1">
      <alignment horizontal="center"/>
      <protection/>
    </xf>
    <xf numFmtId="165" fontId="0" fillId="0" borderId="0" xfId="0" applyNumberFormat="1" applyFont="1" applyFill="1" applyBorder="1" applyAlignment="1" applyProtection="1">
      <alignment horizontal="center"/>
      <protection/>
    </xf>
    <xf numFmtId="164" fontId="0" fillId="0" borderId="11" xfId="0" applyNumberFormat="1" applyFont="1" applyFill="1" applyBorder="1" applyAlignment="1" applyProtection="1">
      <alignment horizontal="center"/>
      <protection/>
    </xf>
    <xf numFmtId="164" fontId="0" fillId="0" borderId="6" xfId="0" applyNumberFormat="1" applyFont="1" applyFill="1" applyBorder="1" applyAlignment="1" applyProtection="1">
      <alignment horizontal="center"/>
      <protection/>
    </xf>
    <xf numFmtId="164" fontId="0" fillId="0" borderId="7" xfId="0" applyNumberFormat="1" applyFont="1" applyFill="1" applyBorder="1" applyAlignment="1" applyProtection="1">
      <alignment horizontal="center"/>
      <protection/>
    </xf>
    <xf numFmtId="164" fontId="0" fillId="0" borderId="8" xfId="0" applyNumberFormat="1" applyFont="1" applyFill="1" applyBorder="1" applyAlignment="1" applyProtection="1">
      <alignment horizontal="center"/>
      <protection/>
    </xf>
    <xf numFmtId="164" fontId="0" fillId="0" borderId="12" xfId="0" applyNumberFormat="1" applyFont="1" applyFill="1" applyBorder="1" applyAlignment="1" applyProtection="1">
      <alignment horizontal="center"/>
      <protection/>
    </xf>
    <xf numFmtId="164" fontId="0" fillId="0" borderId="9" xfId="0" applyNumberFormat="1" applyFont="1" applyFill="1" applyBorder="1" applyAlignment="1" applyProtection="1">
      <alignment horizontal="center"/>
      <protection/>
    </xf>
    <xf numFmtId="165" fontId="0" fillId="0" borderId="0" xfId="0" applyNumberFormat="1" applyFont="1" applyFill="1" applyBorder="1" applyAlignment="1" applyProtection="1">
      <alignment/>
      <protection/>
    </xf>
    <xf numFmtId="164" fontId="7" fillId="0" borderId="11" xfId="0" applyNumberFormat="1" applyFont="1" applyFill="1" applyBorder="1" applyAlignment="1" applyProtection="1">
      <alignment horizontal="center"/>
      <protection/>
    </xf>
    <xf numFmtId="164" fontId="2" fillId="0" borderId="11" xfId="0" applyNumberFormat="1" applyFont="1" applyFill="1" applyBorder="1" applyAlignment="1" applyProtection="1">
      <alignment horizontal="center" vertical="center" wrapText="1"/>
      <protection/>
    </xf>
    <xf numFmtId="164" fontId="2" fillId="0" borderId="12" xfId="0" applyNumberFormat="1" applyFont="1" applyFill="1" applyBorder="1" applyAlignment="1" applyProtection="1">
      <alignment/>
      <protection/>
    </xf>
    <xf numFmtId="164" fontId="8" fillId="0" borderId="11" xfId="0" applyNumberFormat="1" applyFont="1" applyFill="1" applyBorder="1" applyAlignment="1" applyProtection="1">
      <alignment horizontal="center"/>
      <protection/>
    </xf>
    <xf numFmtId="164" fontId="2" fillId="0" borderId="11" xfId="0" applyNumberFormat="1" applyFont="1" applyFill="1" applyBorder="1" applyAlignment="1" applyProtection="1">
      <alignment vertical="center" wrapText="1"/>
      <protection/>
    </xf>
    <xf numFmtId="164" fontId="5" fillId="0" borderId="7" xfId="0" applyNumberFormat="1" applyFont="1" applyFill="1" applyBorder="1" applyAlignment="1" applyProtection="1">
      <alignment/>
      <protection/>
    </xf>
    <xf numFmtId="164" fontId="5" fillId="0" borderId="8" xfId="0" applyNumberFormat="1" applyFont="1" applyFill="1" applyBorder="1" applyAlignment="1" applyProtection="1">
      <alignment/>
      <protection/>
    </xf>
    <xf numFmtId="164" fontId="9" fillId="0" borderId="1" xfId="0" applyNumberFormat="1" applyFont="1" applyFill="1" applyBorder="1" applyAlignment="1" applyProtection="1">
      <alignment horizontal="center"/>
      <protection/>
    </xf>
    <xf numFmtId="164" fontId="6" fillId="0" borderId="4" xfId="0" applyNumberFormat="1" applyFont="1" applyFill="1" applyBorder="1" applyAlignment="1" applyProtection="1">
      <alignment/>
      <protection/>
    </xf>
    <xf numFmtId="164" fontId="9" fillId="0" borderId="3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SheetLayoutView="10" workbookViewId="0" topLeftCell="A1">
      <selection activeCell="E11" sqref="E11"/>
    </sheetView>
  </sheetViews>
  <sheetFormatPr defaultColWidth="16.00390625" defaultRowHeight="12.75"/>
  <cols>
    <col min="1" max="1" width="17.00390625" style="1" customWidth="1"/>
    <col min="2" max="2" width="17.00390625" style="2" customWidth="1"/>
    <col min="3" max="3" width="10.00390625" style="1" customWidth="1"/>
    <col min="4" max="4" width="9.25390625" style="1" customWidth="1"/>
    <col min="5" max="5" width="9.125" style="1" customWidth="1"/>
    <col min="6" max="6" width="17.00390625" style="1" customWidth="1"/>
  </cols>
  <sheetData>
    <row r="1" spans="1:6" ht="13.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/>
    </row>
    <row r="2" spans="1:5" ht="13.5">
      <c r="A2" s="1" t="s">
        <v>5</v>
      </c>
      <c r="B2" s="2">
        <v>77</v>
      </c>
      <c r="C2" s="1">
        <f>'Game summary'!C3+'Game summary'!E3+'Game summary'!G3+'Game summary'!I3+'Game summary'!K3+'Game summary'!M3+'Game summary'!O3+'Game summary'!Q3+'Game summary'!S3</f>
        <v>0</v>
      </c>
      <c r="D2" s="1">
        <f>'Game summary'!D3+'Game summary'!F3+'Game summary'!H3+'Game summary'!J3+'Game summary'!L3+'Game summary'!N3+'Game summary'!P3+'Game summary'!R3+'Game summary'!T3</f>
        <v>0</v>
      </c>
      <c r="E2" s="1">
        <f>C2+D2</f>
        <v>0</v>
      </c>
    </row>
    <row r="3" spans="1:5" ht="13.5">
      <c r="A3" s="1" t="s">
        <v>6</v>
      </c>
      <c r="B3" s="2">
        <v>13</v>
      </c>
      <c r="C3" s="1">
        <f>'Game summary'!C4+'Game summary'!E4+'Game summary'!G4+'Game summary'!I4+'Game summary'!K4+'Game summary'!M4+'Game summary'!O4+'Game summary'!Q4+'Game summary'!S4</f>
        <v>18</v>
      </c>
      <c r="D3" s="1">
        <f>'Game summary'!D4+'Game summary'!F4+'Game summary'!H4+'Game summary'!J4+'Game summary'!L4+'Game summary'!N4+'Game summary'!P4+'Game summary'!R4+'Game summary'!T4</f>
        <v>8</v>
      </c>
      <c r="E3" s="1">
        <f>C3+D3</f>
        <v>26</v>
      </c>
    </row>
    <row r="4" spans="1:5" ht="13.5">
      <c r="A4" s="1" t="s">
        <v>7</v>
      </c>
      <c r="B4" s="2">
        <v>30</v>
      </c>
      <c r="C4" s="1">
        <f>'Game summary'!C5+'Game summary'!E5+'Game summary'!G5+'Game summary'!I5+'Game summary'!K5+'Game summary'!M5+'Game summary'!O5+'Game summary'!Q5+'Game summary'!S5</f>
        <v>9</v>
      </c>
      <c r="D4" s="1">
        <f>'Game summary'!D5+'Game summary'!F5+'Game summary'!H5+'Game summary'!J5+'Game summary'!L5+'Game summary'!N5+'Game summary'!P5+'Game summary'!R5+'Game summary'!T5</f>
        <v>9</v>
      </c>
      <c r="E4" s="1">
        <f>C4+D4</f>
        <v>18</v>
      </c>
    </row>
    <row r="5" spans="1:5" ht="13.5">
      <c r="A5" s="1" t="s">
        <v>8</v>
      </c>
      <c r="B5" s="2">
        <v>9</v>
      </c>
      <c r="C5" s="1">
        <f>'Game summary'!C6+'Game summary'!E6+'Game summary'!G6+'Game summary'!I6+'Game summary'!K6+'Game summary'!M6+'Game summary'!O6+'Game summary'!Q6+'Game summary'!S6</f>
        <v>2</v>
      </c>
      <c r="D5" s="1">
        <f>'Game summary'!D6+'Game summary'!F6+'Game summary'!H6+'Game summary'!J6+'Game summary'!L6+'Game summary'!N6+'Game summary'!P6+'Game summary'!R6+'Game summary'!T6</f>
        <v>3</v>
      </c>
      <c r="E5" s="1">
        <f>C5+D5</f>
        <v>5</v>
      </c>
    </row>
    <row r="6" spans="1:5" ht="13.5">
      <c r="A6" s="1" t="s">
        <v>9</v>
      </c>
      <c r="B6" s="2">
        <v>58</v>
      </c>
      <c r="C6" s="1">
        <f>'Game summary'!C7+'Game summary'!E7+'Game summary'!G7+'Game summary'!I7+'Game summary'!K7+'Game summary'!M7+'Game summary'!O7+'Game summary'!Q7+'Game summary'!S7</f>
        <v>2</v>
      </c>
      <c r="D6" s="1">
        <f>'Game summary'!D7+'Game summary'!F7+'Game summary'!H7+'Game summary'!J7+'Game summary'!L7+'Game summary'!N7+'Game summary'!P7+'Game summary'!R7+'Game summary'!T7</f>
        <v>2</v>
      </c>
      <c r="E6" s="1">
        <f>C6+D6</f>
        <v>4</v>
      </c>
    </row>
    <row r="7" spans="1:5" ht="13.5">
      <c r="A7" s="1" t="s">
        <v>10</v>
      </c>
      <c r="B7" s="2">
        <v>19</v>
      </c>
      <c r="C7" s="1">
        <f>'Game summary'!C8+'Game summary'!E8+'Game summary'!G8+'Game summary'!I8+'Game summary'!K8+'Game summary'!M8+'Game summary'!O8+'Game summary'!Q8+'Game summary'!S8</f>
        <v>2</v>
      </c>
      <c r="D7" s="1">
        <f>'Game summary'!D8+'Game summary'!F8+'Game summary'!H8+'Game summary'!J8+'Game summary'!L8+'Game summary'!N8+'Game summary'!P8+'Game summary'!R8+'Game summary'!T8</f>
        <v>3</v>
      </c>
      <c r="E7" s="1">
        <f>C7+D7</f>
        <v>5</v>
      </c>
    </row>
    <row r="8" spans="1:5" ht="13.5">
      <c r="A8" s="1" t="s">
        <v>11</v>
      </c>
      <c r="B8" s="2">
        <v>7</v>
      </c>
      <c r="C8" s="1">
        <f>'Game summary'!C9+'Game summary'!E9+'Game summary'!G9+'Game summary'!I9+'Game summary'!K9+'Game summary'!M9+'Game summary'!O9+'Game summary'!Q9+'Game summary'!S9</f>
        <v>2</v>
      </c>
      <c r="D8" s="1">
        <f>'Game summary'!D9+'Game summary'!F9+'Game summary'!H9+'Game summary'!J9+'Game summary'!L9+'Game summary'!N9+'Game summary'!P9+'Game summary'!R9+'Game summary'!T9</f>
        <v>4</v>
      </c>
      <c r="E8" s="1">
        <f>C8+D8</f>
        <v>6</v>
      </c>
    </row>
    <row r="9" spans="1:5" ht="13.5">
      <c r="A9" s="1" t="s">
        <v>12</v>
      </c>
      <c r="B9" s="2">
        <v>71</v>
      </c>
      <c r="C9" s="1">
        <f>'Game summary'!C10+'Game summary'!E10+'Game summary'!G10+'Game summary'!I10+'Game summary'!K10+'Game summary'!M10+'Game summary'!O10+'Game summary'!Q10+'Game summary'!S10</f>
        <v>0</v>
      </c>
      <c r="D9" s="1">
        <f>'Game summary'!D10+'Game summary'!F10+'Game summary'!H10+'Game summary'!J10+'Game summary'!L10+'Game summary'!N10+'Game summary'!P10+'Game summary'!R10+'Game summary'!T10</f>
        <v>0</v>
      </c>
      <c r="E9" s="1">
        <f>C9+D9</f>
        <v>0</v>
      </c>
    </row>
    <row r="10" spans="1:5" ht="13.5">
      <c r="A10" s="1" t="s">
        <v>13</v>
      </c>
      <c r="B10" s="2">
        <v>82</v>
      </c>
      <c r="C10" s="1">
        <f>'Game summary'!C11+'Game summary'!E11+'Game summary'!G11+'Game summary'!I11+'Game summary'!K11+'Game summary'!M11+'Game summary'!O11+'Game summary'!Q11+'Game summary'!S11</f>
        <v>3</v>
      </c>
      <c r="D10" s="1">
        <f>'Game summary'!D11+'Game summary'!F11+'Game summary'!H11+'Game summary'!J11+'Game summary'!L11+'Game summary'!N11+'Game summary'!P11+'Game summary'!R11+'Game summary'!T11</f>
        <v>4</v>
      </c>
      <c r="E10" s="1">
        <f>C10+D10</f>
        <v>7</v>
      </c>
    </row>
    <row r="11" spans="1:5" ht="13.5">
      <c r="A11" s="1" t="s">
        <v>14</v>
      </c>
      <c r="B11" s="2">
        <v>4</v>
      </c>
      <c r="C11" s="1">
        <f>'Game summary'!C12+'Game summary'!E12+'Game summary'!G12+'Game summary'!I12+'Game summary'!K12+'Game summary'!M12+'Game summary'!O12+'Game summary'!Q12+'Game summary'!S12</f>
        <v>8</v>
      </c>
      <c r="D11" s="1">
        <f>'Game summary'!D12+'Game summary'!F12+'Game summary'!H12+'Game summary'!J12+'Game summary'!L12+'Game summary'!N12+'Game summary'!P12+'Game summary'!R12+'Game summary'!T12</f>
        <v>6</v>
      </c>
      <c r="E11" s="1">
        <f>C11+D11</f>
        <v>14</v>
      </c>
    </row>
    <row r="12" spans="1:5" ht="13.5">
      <c r="A12" s="1" t="s">
        <v>15</v>
      </c>
      <c r="B12" s="2">
        <v>16</v>
      </c>
      <c r="C12" s="1">
        <f>'Game summary'!C13+'Game summary'!E13+'Game summary'!G13+'Game summary'!I13+'Game summary'!K13+'Game summary'!M13+'Game summary'!O13+'Game summary'!Q13+'Game summary'!S13</f>
        <v>1</v>
      </c>
      <c r="D12" s="1">
        <f>'Game summary'!D13+'Game summary'!F13+'Game summary'!H13+'Game summary'!J13+'Game summary'!L13+'Game summary'!N13+'Game summary'!P13+'Game summary'!R13+'Game summary'!T13</f>
        <v>6</v>
      </c>
      <c r="E12" s="1">
        <f>C12+D12</f>
        <v>7</v>
      </c>
    </row>
    <row r="13" spans="1:5" ht="13.5">
      <c r="A13" s="1" t="s">
        <v>16</v>
      </c>
      <c r="B13" s="2">
        <v>21</v>
      </c>
      <c r="C13" s="1">
        <f>'Game summary'!C14+'Game summary'!E14+'Game summary'!G14+'Game summary'!I14+'Game summary'!K14+'Game summary'!M14+'Game summary'!O14+'Game summary'!Q14+'Game summary'!S14</f>
        <v>0</v>
      </c>
      <c r="D13" s="1">
        <f>'Game summary'!D14+'Game summary'!F14+'Game summary'!H14+'Game summary'!J14+'Game summary'!L14+'Game summary'!N14+'Game summary'!P14+'Game summary'!R14+'Game summary'!T14</f>
        <v>0</v>
      </c>
      <c r="E13" s="1">
        <f>C13+D13</f>
        <v>0</v>
      </c>
    </row>
    <row r="14" spans="1:5" ht="13.5">
      <c r="A14" s="1" t="s">
        <v>17</v>
      </c>
      <c r="B14" s="2" t="s">
        <v>18</v>
      </c>
      <c r="C14" s="1">
        <f>'Game summary'!C15+'Game summary'!E15+'Game summary'!G15+'Game summary'!I15+'Game summary'!K15+'Game summary'!M15+'Game summary'!O15+'Game summary'!Q15+'Game summary'!S15</f>
        <v>0</v>
      </c>
      <c r="D14" s="1">
        <f>'Game summary'!D15+'Game summary'!F15+'Game summary'!H15+'Game summary'!J15+'Game summary'!L15+'Game summary'!N15+'Game summary'!P15+'Game summary'!R15+'Game summary'!T15</f>
        <v>0</v>
      </c>
      <c r="E14" s="1">
        <f>C14+D14</f>
        <v>0</v>
      </c>
    </row>
    <row r="15" spans="1:5" ht="13.5">
      <c r="A15" s="1" t="s">
        <v>19</v>
      </c>
      <c r="B15" s="2">
        <v>67</v>
      </c>
      <c r="C15" s="1">
        <f>'Game summary'!C16+'Game summary'!E16+'Game summary'!G16+'Game summary'!I16+'Game summary'!K16+'Game summary'!M16+'Game summary'!O16+'Game summary'!Q16+'Game summary'!S16</f>
        <v>0</v>
      </c>
      <c r="D15" s="1">
        <f>'Game summary'!D16+'Game summary'!F16+'Game summary'!H16+'Game summary'!J16+'Game summary'!L16+'Game summary'!N16+'Game summary'!P16+'Game summary'!R16+'Game summary'!T16</f>
        <v>1</v>
      </c>
      <c r="E15" s="1">
        <f>C15+D15</f>
        <v>1</v>
      </c>
    </row>
    <row r="16" spans="1:5" ht="13.5">
      <c r="A16" s="1" t="s">
        <v>20</v>
      </c>
      <c r="B16" s="2">
        <v>34</v>
      </c>
      <c r="C16" s="1">
        <f>'Game summary'!C17+'Game summary'!E17+'Game summary'!G17+'Game summary'!I17+'Game summary'!K17+'Game summary'!M17+'Game summary'!O17+'Game summary'!Q17+'Game summary'!S17</f>
        <v>3</v>
      </c>
      <c r="D16" s="1">
        <f>'Game summary'!D17+'Game summary'!F17+'Game summary'!H17+'Game summary'!J17+'Game summary'!L17+'Game summary'!N17+'Game summary'!P17+'Game summary'!R17+'Game summary'!T17</f>
        <v>1</v>
      </c>
      <c r="E16" s="1">
        <f>C16+D16</f>
        <v>4</v>
      </c>
    </row>
    <row r="17" spans="1:5" ht="13.5">
      <c r="A17" s="1" t="s">
        <v>21</v>
      </c>
      <c r="B17" s="2">
        <v>0</v>
      </c>
      <c r="C17" s="1">
        <f>'Game summary'!C18+'Game summary'!E18+'Game summary'!G18+'Game summary'!I18+'Game summary'!K18+'Game summary'!M18+'Game summary'!O18+'Game summary'!Q18+'Game summary'!S18</f>
        <v>0</v>
      </c>
      <c r="D17" s="1">
        <f>'Game summary'!D18+'Game summary'!F18+'Game summary'!H18+'Game summary'!J18+'Game summary'!L18+'Game summary'!N18+'Game summary'!P18+'Game summary'!R18+'Game summary'!T18</f>
        <v>1</v>
      </c>
      <c r="E17" s="1">
        <f>C17+D17</f>
        <v>1</v>
      </c>
    </row>
    <row r="18" spans="3:5" ht="13.5">
      <c r="C18" s="4">
        <f>SUM(C2:C17)</f>
        <v>50</v>
      </c>
      <c r="D18" s="4">
        <f>SUM(D2:D17)</f>
        <v>48</v>
      </c>
      <c r="E18" s="4">
        <f>SUM(E2:E17)</f>
        <v>98</v>
      </c>
    </row>
  </sheetData>
  <sheetProtection selectLockedCells="1" selectUnlockedCells="1"/>
  <printOptions horizontalCentered="1" verticalCentered="1"/>
  <pageMargins left="1" right="1" top="1" bottom="1" header="1" footer="1"/>
  <pageSetup cellComments="atEnd" horizontalDpi="300" verticalDpi="300" orientation="portrait" scale="67"/>
  <headerFooter alignWithMargins="0">
    <oddHeader>&amp;CTAB]</oddHeader>
    <oddFooter>&amp;CPage PAGE]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42"/>
  <sheetViews>
    <sheetView zoomScaleSheetLayoutView="10" workbookViewId="0" topLeftCell="A2">
      <selection activeCell="H1" sqref="H1"/>
    </sheetView>
  </sheetViews>
  <sheetFormatPr defaultColWidth="9.00390625" defaultRowHeight="12.75"/>
  <cols>
    <col min="1" max="1" width="7.75390625" style="1" customWidth="1"/>
    <col min="2" max="6" width="9.125" style="1" customWidth="1"/>
    <col min="7" max="7" width="1.12109375" style="1" customWidth="1"/>
    <col min="8" max="15" width="9.125" style="1" customWidth="1"/>
  </cols>
  <sheetData>
    <row r="1" spans="1:15" ht="15" customHeight="1">
      <c r="A1" s="5" t="s">
        <v>22</v>
      </c>
      <c r="B1" s="5"/>
      <c r="C1" s="5"/>
      <c r="D1" s="6" t="s">
        <v>2</v>
      </c>
      <c r="E1" s="6" t="s">
        <v>3</v>
      </c>
      <c r="F1" s="7" t="s">
        <v>4</v>
      </c>
      <c r="G1" s="3"/>
      <c r="H1" s="8" t="s">
        <v>23</v>
      </c>
      <c r="I1" s="8"/>
      <c r="J1" s="8"/>
      <c r="K1" s="8"/>
      <c r="L1" s="8"/>
      <c r="M1" s="8"/>
      <c r="N1" s="8"/>
      <c r="O1" s="8"/>
    </row>
    <row r="2" spans="1:15" ht="13.5">
      <c r="A2" s="9">
        <v>77</v>
      </c>
      <c r="B2" s="1" t="str">
        <f>IF(NOT(ISBLANK(A2)),INDEX('Team roster'!$A$2:$B$31,MATCH(A2,'Team roster'!$B$2:$B$31,0),1),"")</f>
        <v>Airoldi, Simone</v>
      </c>
      <c r="D2" s="1">
        <f>IF(ISBLANK($A2),"",COUNTIF($D$25:$D$42,"="&amp;$A2))</f>
        <v>0</v>
      </c>
      <c r="E2" s="1">
        <f>IF(ISBLANK($A2),"",COUNTIF($E$25:$F$42,"="&amp;$A2))</f>
        <v>0</v>
      </c>
      <c r="F2" s="10">
        <f>IF(ISBLANK($A2),"",D2+E2)</f>
        <v>0</v>
      </c>
      <c r="H2" s="11" t="s">
        <v>24</v>
      </c>
      <c r="I2" s="4" t="s">
        <v>25</v>
      </c>
      <c r="J2" s="4" t="s">
        <v>26</v>
      </c>
      <c r="K2" s="4" t="s">
        <v>27</v>
      </c>
      <c r="L2" s="4" t="s">
        <v>28</v>
      </c>
      <c r="M2" s="4" t="s">
        <v>29</v>
      </c>
      <c r="N2" s="4" t="s">
        <v>30</v>
      </c>
      <c r="O2" s="12" t="s">
        <v>31</v>
      </c>
    </row>
    <row r="3" spans="1:15" ht="13.5">
      <c r="A3" s="9">
        <v>13</v>
      </c>
      <c r="B3" s="1" t="str">
        <f>IF(NOT(ISBLANK(A3)),INDEX('Team roster'!$A$2:$B$31,MATCH(A3,'Team roster'!$B$2:$B$31,0),1),"")</f>
        <v>Cotto, Mitch</v>
      </c>
      <c r="D3" s="1">
        <f>IF(ISBLANK($A3),"",COUNTIF($D$25:$D$42,"="&amp;$A3))</f>
        <v>4</v>
      </c>
      <c r="E3" s="1">
        <f>IF(ISBLANK($A3),"",COUNTIF($E$25:$F$42,"="&amp;$A3))</f>
        <v>1</v>
      </c>
      <c r="F3" s="10">
        <f>IF(ISBLANK($A3),"",D3+E3)</f>
        <v>5</v>
      </c>
      <c r="H3" s="13">
        <v>3</v>
      </c>
      <c r="J3" s="1">
        <v>23</v>
      </c>
      <c r="K3" s="1">
        <v>2</v>
      </c>
      <c r="L3" s="1" t="s">
        <v>64</v>
      </c>
      <c r="M3" s="41">
        <v>0.53125</v>
      </c>
      <c r="N3" s="41">
        <v>0.4479166666666667</v>
      </c>
      <c r="O3" s="10" t="s">
        <v>65</v>
      </c>
    </row>
    <row r="4" spans="1:15" ht="13.5">
      <c r="A4" s="9">
        <v>30</v>
      </c>
      <c r="B4" s="1" t="str">
        <f>IF(NOT(ISBLANK(A4)),INDEX('Team roster'!$A$2:$B$31,MATCH(A4,'Team roster'!$B$2:$B$31,0),1),"")</f>
        <v>Cotto, Tyler </v>
      </c>
      <c r="D4" s="1">
        <f>IF(ISBLANK($A4),"",COUNTIF($D$25:$D$42,"="&amp;$A4))</f>
        <v>1</v>
      </c>
      <c r="E4" s="1">
        <f>IF(ISBLANK($A4),"",COUNTIF($E$25:$F$42,"="&amp;$A4))</f>
        <v>0</v>
      </c>
      <c r="F4" s="10">
        <f>IF(ISBLANK($A4),"",D4+E4)</f>
        <v>1</v>
      </c>
      <c r="H4" s="13">
        <v>3</v>
      </c>
      <c r="J4" s="1">
        <v>3</v>
      </c>
      <c r="K4" s="1">
        <v>2</v>
      </c>
      <c r="L4" s="1" t="s">
        <v>66</v>
      </c>
      <c r="M4" s="41">
        <v>0.09930555555555555</v>
      </c>
      <c r="N4" s="41">
        <v>0.01597222222222222</v>
      </c>
      <c r="O4" s="10" t="s">
        <v>65</v>
      </c>
    </row>
    <row r="5" spans="1:15" ht="13.5">
      <c r="A5" s="9">
        <v>9</v>
      </c>
      <c r="B5" s="1" t="str">
        <f>IF(NOT(ISBLANK(A5)),INDEX('Team roster'!$A$2:$B$31,MATCH(A5,'Team roster'!$B$2:$B$31,0),1),"")</f>
        <v>Deflines, Olivier</v>
      </c>
      <c r="D5" s="1">
        <f>IF(ISBLANK($A5),"",COUNTIF($D$25:$D$42,"="&amp;$A5))</f>
        <v>1</v>
      </c>
      <c r="E5" s="1">
        <f>IF(ISBLANK($A5),"",COUNTIF($E$25:$F$42,"="&amp;$A5))</f>
        <v>1</v>
      </c>
      <c r="F5" s="10">
        <f>IF(ISBLANK($A5),"",D5+E5)</f>
        <v>2</v>
      </c>
      <c r="H5" s="13"/>
      <c r="O5" s="10"/>
    </row>
    <row r="6" spans="1:15" ht="13.5">
      <c r="A6" s="9">
        <v>58</v>
      </c>
      <c r="B6" s="1" t="str">
        <f>IF(NOT(ISBLANK(A6)),INDEX('Team roster'!$A$2:$B$31,MATCH(A6,'Team roster'!$B$2:$B$31,0),1),"")</f>
        <v>Donis, Joe</v>
      </c>
      <c r="D6" s="1">
        <f>IF(ISBLANK($A6),"",COUNTIF($D$25:$D$42,"="&amp;$A6))</f>
        <v>1</v>
      </c>
      <c r="E6" s="1">
        <f>IF(ISBLANK($A6),"",COUNTIF($E$25:$F$42,"="&amp;$A6))</f>
        <v>1</v>
      </c>
      <c r="F6" s="10">
        <f>IF(ISBLANK($A6),"",D6+E6)</f>
        <v>2</v>
      </c>
      <c r="H6" s="13"/>
      <c r="O6" s="10"/>
    </row>
    <row r="7" spans="1:15" ht="13.5">
      <c r="A7" s="9">
        <v>19</v>
      </c>
      <c r="B7" s="1" t="str">
        <f>IF(NOT(ISBLANK(A7)),INDEX('Team roster'!$A$2:$B$31,MATCH(A7,'Team roster'!$B$2:$B$31,0),1),"")</f>
        <v>Dudley, Graham</v>
      </c>
      <c r="D7" s="1">
        <f>IF(ISBLANK($A7),"",COUNTIF($D$25:$D$42,"="&amp;$A7))</f>
        <v>0</v>
      </c>
      <c r="E7" s="1">
        <f>IF(ISBLANK($A7),"",COUNTIF($E$25:$F$42,"="&amp;$A7))</f>
        <v>0</v>
      </c>
      <c r="F7" s="10">
        <f>IF(ISBLANK($A7),"",D7+E7)</f>
        <v>0</v>
      </c>
      <c r="H7" s="13"/>
      <c r="O7" s="10"/>
    </row>
    <row r="8" spans="1:15" ht="13.5">
      <c r="A8" s="9">
        <v>7</v>
      </c>
      <c r="B8" s="1" t="str">
        <f>IF(NOT(ISBLANK(A8)),INDEX('Team roster'!$A$2:$B$31,MATCH(A8,'Team roster'!$B$2:$B$31,0),1),"")</f>
        <v>Gollihur, Andrew</v>
      </c>
      <c r="D8" s="1">
        <f>IF(ISBLANK($A8),"",COUNTIF($D$25:$D$42,"="&amp;$A8))</f>
        <v>0</v>
      </c>
      <c r="E8" s="1">
        <f>IF(ISBLANK($A8),"",COUNTIF($E$25:$F$42,"="&amp;$A8))</f>
        <v>3</v>
      </c>
      <c r="F8" s="10">
        <f>IF(ISBLANK($A8),"",D8+E8)</f>
        <v>3</v>
      </c>
      <c r="H8" s="13"/>
      <c r="O8" s="10"/>
    </row>
    <row r="9" spans="1:15" ht="13.5">
      <c r="A9" s="9">
        <v>82</v>
      </c>
      <c r="B9" s="1" t="str">
        <f>IF(NOT(ISBLANK(A9)),INDEX('Team roster'!$A$2:$B$31,MATCH(A9,'Team roster'!$B$2:$B$31,0),1),"")</f>
        <v>Hughes, Jesse</v>
      </c>
      <c r="D9" s="1">
        <f>IF(ISBLANK($A9),"",COUNTIF($D$25:$D$42,"="&amp;$A9))</f>
        <v>0</v>
      </c>
      <c r="E9" s="1">
        <f>IF(ISBLANK($A9),"",COUNTIF($E$25:$F$42,"="&amp;$A9))</f>
        <v>0</v>
      </c>
      <c r="F9" s="10">
        <f>IF(ISBLANK($A9),"",D9+E9)</f>
        <v>0</v>
      </c>
      <c r="H9" s="13"/>
      <c r="O9" s="10"/>
    </row>
    <row r="10" spans="1:15" ht="13.5">
      <c r="A10" s="9">
        <v>4</v>
      </c>
      <c r="B10" s="1" t="str">
        <f>IF(NOT(ISBLANK(A10)),INDEX('Team roster'!$A$2:$B$31,MATCH(A10,'Team roster'!$B$2:$B$31,0),1),"")</f>
        <v>Johnston, Andrew</v>
      </c>
      <c r="D10" s="1">
        <f>IF(ISBLANK($A10),"",COUNTIF($D$25:$D$42,"="&amp;$A10))</f>
        <v>2</v>
      </c>
      <c r="E10" s="1">
        <f>IF(ISBLANK($A10),"",COUNTIF($E$25:$F$42,"="&amp;$A10))</f>
        <v>2</v>
      </c>
      <c r="F10" s="10">
        <f>IF(ISBLANK($A10),"",D10+E10)</f>
        <v>4</v>
      </c>
      <c r="H10" s="13"/>
      <c r="O10" s="10"/>
    </row>
    <row r="11" spans="1:15" ht="13.5">
      <c r="A11" s="9">
        <v>16</v>
      </c>
      <c r="B11" s="1" t="str">
        <f>IF(NOT(ISBLANK(A11)),INDEX('Team roster'!$A$2:$B$31,MATCH(A11,'Team roster'!$B$2:$B$31,0),1),"")</f>
        <v>Kelly, Luke</v>
      </c>
      <c r="D11" s="1">
        <f>IF(ISBLANK($A11),"",COUNTIF($D$25:$D$42,"="&amp;$A11))</f>
        <v>0</v>
      </c>
      <c r="E11" s="1">
        <f>IF(ISBLANK($A11),"",COUNTIF($E$25:$F$42,"="&amp;$A11))</f>
        <v>2</v>
      </c>
      <c r="F11" s="10">
        <f>IF(ISBLANK($A11),"",D11+E11)</f>
        <v>2</v>
      </c>
      <c r="H11" s="13"/>
      <c r="O11" s="10"/>
    </row>
    <row r="12" spans="1:15" ht="13.5">
      <c r="A12" s="9">
        <v>71</v>
      </c>
      <c r="B12" s="1" t="str">
        <f>IF(NOT(ISBLANK(A12)),INDEX('Team roster'!$A$2:$B$31,MATCH(A12,'Team roster'!$B$2:$B$31,0),1),"")</f>
        <v>Hogan, Dan</v>
      </c>
      <c r="D12" s="1">
        <f>IF(ISBLANK($A12),"",COUNTIF($D$25:$D$42,"="&amp;$A12))</f>
        <v>0</v>
      </c>
      <c r="E12" s="1">
        <f>IF(ISBLANK($A12),"",COUNTIF($E$25:$F$42,"="&amp;$A12))</f>
        <v>0</v>
      </c>
      <c r="F12" s="10">
        <f>IF(ISBLANK($A12),"",D12+E12)</f>
        <v>0</v>
      </c>
      <c r="H12" s="13"/>
      <c r="O12" s="10"/>
    </row>
    <row r="13" spans="1:15" ht="13.5">
      <c r="A13" s="9">
        <v>67</v>
      </c>
      <c r="B13" s="1" t="str">
        <f>IF(NOT(ISBLANK(A13)),INDEX('Team roster'!$A$2:$B$31,MATCH(A13,'Team roster'!$B$2:$B$31,0),1),"")</f>
        <v>Simonenko, Tony</v>
      </c>
      <c r="D13" s="1">
        <f>IF(ISBLANK($A13),"",COUNTIF($D$25:$D$42,"="&amp;$A13))</f>
        <v>0</v>
      </c>
      <c r="E13" s="1">
        <f>IF(ISBLANK($A13),"",COUNTIF($E$25:$F$42,"="&amp;$A13))</f>
        <v>0</v>
      </c>
      <c r="F13" s="10">
        <f>IF(ISBLANK($A13),"",D13+E13)</f>
        <v>0</v>
      </c>
      <c r="H13" s="13"/>
      <c r="O13" s="10"/>
    </row>
    <row r="14" spans="1:15" ht="13.5">
      <c r="A14" s="9">
        <v>34</v>
      </c>
      <c r="B14" s="1" t="str">
        <f>IF(NOT(ISBLANK(A14)),INDEX('Team roster'!$A$2:$B$31,MATCH(A14,'Team roster'!$B$2:$B$31,0),1),"")</f>
        <v>Zak, Walt</v>
      </c>
      <c r="D14" s="1">
        <f>IF(ISBLANK($A14),"",COUNTIF($D$25:$D$42,"="&amp;$A14))</f>
        <v>0</v>
      </c>
      <c r="E14" s="1">
        <f>IF(ISBLANK($A14),"",COUNTIF($E$25:$F$42,"="&amp;$A14))</f>
        <v>0</v>
      </c>
      <c r="F14" s="10">
        <f>IF(ISBLANK($A14),"",D14+E14)</f>
        <v>0</v>
      </c>
      <c r="H14" s="13"/>
      <c r="O14" s="10"/>
    </row>
    <row r="15" spans="1:15" ht="13.5">
      <c r="A15" s="9"/>
      <c r="B15" s="1">
        <f>IF(NOT(ISBLANK(A15)),INDEX('Team roster'!$A$2:$B$16,MATCH(A15,'Team roster'!$B$2:$B$16,0),1),"")</f>
      </c>
      <c r="D15" s="1">
        <f>IF(ISBLANK($A15),"",COUNTIF($D$25:$D$42,"="&amp;$A15))</f>
      </c>
      <c r="E15" s="1">
        <f>IF(ISBLANK($A15),"",COUNTIF($E$25:$F$42,"="&amp;$A15))</f>
      </c>
      <c r="F15" s="10">
        <f>IF(ISBLANK($A15),"",D15+E15)</f>
      </c>
      <c r="H15" s="13"/>
      <c r="O15" s="10"/>
    </row>
    <row r="16" spans="1:15" ht="13.5">
      <c r="A16" s="13"/>
      <c r="D16" s="1">
        <f>IF(ISBLANK($A16),"",COUNTIF($D$25:$D$42,"="&amp;$A16))</f>
      </c>
      <c r="E16" s="1">
        <f>IF(ISBLANK($A16),"",COUNTIF($E$25:$F$42,"="&amp;$A16))</f>
      </c>
      <c r="F16" s="10">
        <f>IF(ISBLANK($A16),"",D16+E16)</f>
      </c>
      <c r="H16" s="13"/>
      <c r="O16" s="10"/>
    </row>
    <row r="17" spans="1:15" ht="13.5">
      <c r="A17" s="13"/>
      <c r="D17" s="1">
        <f>IF(ISBLANK($A17),"",COUNTIF($D$25:$D$42,"="&amp;$A17))</f>
      </c>
      <c r="E17" s="1">
        <f>IF(ISBLANK($A17),"",COUNTIF($E$25:$F$42,"="&amp;$A17))</f>
      </c>
      <c r="F17" s="10">
        <f>IF(ISBLANK($A17),"",D17+E17)</f>
      </c>
      <c r="H17" s="13"/>
      <c r="O17" s="10"/>
    </row>
    <row r="18" spans="1:15" ht="13.5">
      <c r="A18" s="13"/>
      <c r="D18" s="1">
        <f>IF(ISBLANK($A18),"",COUNTIF($D$25:$D$42,"="&amp;$A18))</f>
      </c>
      <c r="E18" s="1">
        <f>IF(ISBLANK($A18),"",COUNTIF($E$25:$F$42,"="&amp;$A18))</f>
      </c>
      <c r="F18" s="10">
        <f>IF(ISBLANK($A18),"",D18+E18)</f>
      </c>
      <c r="H18" s="13"/>
      <c r="O18" s="10"/>
    </row>
    <row r="19" spans="1:15" ht="13.5">
      <c r="A19" s="13"/>
      <c r="D19" s="1">
        <f>IF(ISBLANK($A19),"",COUNTIF($D$25:$D$42,"="&amp;$A19))</f>
      </c>
      <c r="E19" s="1">
        <f>IF(ISBLANK($A19),"",COUNTIF($E$25:$F$42,"="&amp;$A19))</f>
      </c>
      <c r="F19" s="10">
        <f>IF(ISBLANK($A19),"",D19+E19)</f>
      </c>
      <c r="H19" s="13"/>
      <c r="N19" s="15"/>
      <c r="O19" s="16"/>
    </row>
    <row r="20" spans="1:15" ht="15" customHeight="1">
      <c r="A20" s="17" t="s">
        <v>32</v>
      </c>
      <c r="B20" s="17"/>
      <c r="C20" s="17"/>
      <c r="D20" s="17"/>
      <c r="E20" s="17"/>
      <c r="F20" s="18">
        <f>COUNT(IF(NOT(ISBLANK(D25:D42)),D25:D42))</f>
        <v>9</v>
      </c>
      <c r="G20" s="19"/>
      <c r="H20" s="20" t="s">
        <v>33</v>
      </c>
      <c r="I20" s="20"/>
      <c r="J20" s="20"/>
      <c r="K20" s="20"/>
      <c r="L20" s="20"/>
      <c r="M20" s="18">
        <f>COUNT(IF(NOT(ISBLANK(K25:K42)),K25:K42))</f>
        <v>2</v>
      </c>
      <c r="N20" s="21"/>
      <c r="O20" s="21"/>
    </row>
    <row r="21" spans="1:13" ht="13.5">
      <c r="A21" s="22" t="s">
        <v>34</v>
      </c>
      <c r="B21" s="22"/>
      <c r="C21" s="22"/>
      <c r="D21" s="22"/>
      <c r="E21" s="22"/>
      <c r="F21" s="22"/>
      <c r="G21" s="44"/>
      <c r="H21" s="24"/>
      <c r="I21" s="24"/>
      <c r="J21" s="24"/>
      <c r="K21" s="24"/>
      <c r="L21" s="24"/>
      <c r="M21" s="24"/>
    </row>
    <row r="22" spans="1:13" ht="13.5">
      <c r="A22" s="25" t="s">
        <v>35</v>
      </c>
      <c r="B22" s="1">
        <v>10</v>
      </c>
      <c r="C22" s="26" t="s">
        <v>36</v>
      </c>
      <c r="D22" s="1">
        <v>11</v>
      </c>
      <c r="E22" s="26" t="s">
        <v>37</v>
      </c>
      <c r="F22" s="1">
        <v>2</v>
      </c>
      <c r="G22" s="27"/>
      <c r="H22" s="26" t="s">
        <v>35</v>
      </c>
      <c r="I22" s="1">
        <v>4</v>
      </c>
      <c r="J22" s="26" t="s">
        <v>36</v>
      </c>
      <c r="K22" s="1">
        <v>6</v>
      </c>
      <c r="L22" s="26" t="s">
        <v>37</v>
      </c>
      <c r="M22" s="10">
        <v>4</v>
      </c>
    </row>
    <row r="23" spans="1:15" ht="13.5">
      <c r="A23" s="14"/>
      <c r="B23" s="14"/>
      <c r="C23" s="14"/>
      <c r="D23" s="14"/>
      <c r="E23" s="28" t="s">
        <v>38</v>
      </c>
      <c r="F23" s="15">
        <f>B22+D22+F22</f>
        <v>23</v>
      </c>
      <c r="G23" s="29"/>
      <c r="H23" s="15"/>
      <c r="I23" s="15"/>
      <c r="J23" s="15"/>
      <c r="K23" s="15"/>
      <c r="L23" s="28" t="s">
        <v>38</v>
      </c>
      <c r="M23" s="16">
        <f>I22+K22+M22</f>
        <v>14</v>
      </c>
      <c r="N23" s="30"/>
      <c r="O23" s="30"/>
    </row>
    <row r="24" spans="1:15" ht="13.5">
      <c r="A24" s="31" t="s">
        <v>24</v>
      </c>
      <c r="B24" s="3" t="s">
        <v>39</v>
      </c>
      <c r="C24" s="3" t="s">
        <v>40</v>
      </c>
      <c r="D24" s="3" t="s">
        <v>41</v>
      </c>
      <c r="E24" s="3" t="s">
        <v>42</v>
      </c>
      <c r="F24" s="3" t="s">
        <v>42</v>
      </c>
      <c r="G24" s="32"/>
      <c r="H24" s="3" t="s">
        <v>24</v>
      </c>
      <c r="I24" s="3" t="s">
        <v>39</v>
      </c>
      <c r="J24" s="3" t="s">
        <v>40</v>
      </c>
      <c r="K24" s="3" t="s">
        <v>41</v>
      </c>
      <c r="L24" s="3" t="s">
        <v>42</v>
      </c>
      <c r="M24" s="33" t="s">
        <v>42</v>
      </c>
      <c r="N24" s="3"/>
      <c r="O24" s="3"/>
    </row>
    <row r="25" spans="1:15" ht="13.5">
      <c r="A25" s="9">
        <v>1</v>
      </c>
      <c r="B25" s="2"/>
      <c r="C25" s="34">
        <v>0.38472222222222224</v>
      </c>
      <c r="D25" s="2">
        <v>13</v>
      </c>
      <c r="E25" s="2">
        <v>16</v>
      </c>
      <c r="F25" s="2"/>
      <c r="G25" s="35"/>
      <c r="H25" s="2">
        <v>1</v>
      </c>
      <c r="I25" s="2"/>
      <c r="J25" s="34">
        <v>0.43125</v>
      </c>
      <c r="K25" s="2">
        <v>7</v>
      </c>
      <c r="L25" s="2">
        <v>3</v>
      </c>
      <c r="M25" s="36"/>
      <c r="N25" s="2"/>
      <c r="O25" s="2"/>
    </row>
    <row r="26" spans="1:15" ht="13.5">
      <c r="A26" s="9">
        <v>1</v>
      </c>
      <c r="B26" s="2"/>
      <c r="C26" s="34">
        <v>0.34375</v>
      </c>
      <c r="D26" s="2">
        <v>4</v>
      </c>
      <c r="E26" s="2">
        <v>16</v>
      </c>
      <c r="F26" s="2">
        <v>9</v>
      </c>
      <c r="G26" s="35"/>
      <c r="H26" s="2">
        <v>1</v>
      </c>
      <c r="I26" s="2"/>
      <c r="J26" s="34">
        <v>0.20625</v>
      </c>
      <c r="K26" s="2">
        <v>1</v>
      </c>
      <c r="L26" s="2"/>
      <c r="M26" s="36"/>
      <c r="N26" s="2"/>
      <c r="O26" s="2"/>
    </row>
    <row r="27" spans="1:15" ht="13.5">
      <c r="A27" s="9">
        <v>1</v>
      </c>
      <c r="B27" s="2"/>
      <c r="C27" s="34">
        <v>0.3159722222222222</v>
      </c>
      <c r="D27" s="2">
        <v>58</v>
      </c>
      <c r="E27" s="2">
        <v>7</v>
      </c>
      <c r="F27" s="2"/>
      <c r="G27" s="35"/>
      <c r="H27" s="2"/>
      <c r="I27" s="2"/>
      <c r="J27" s="2"/>
      <c r="K27" s="2"/>
      <c r="L27" s="2"/>
      <c r="M27" s="36"/>
      <c r="N27" s="2"/>
      <c r="O27" s="2"/>
    </row>
    <row r="28" spans="1:15" ht="13.5">
      <c r="A28" s="9">
        <v>1</v>
      </c>
      <c r="B28" s="2"/>
      <c r="C28" s="34">
        <v>0.18958333333333333</v>
      </c>
      <c r="D28" s="2">
        <v>13</v>
      </c>
      <c r="E28" s="2">
        <v>4</v>
      </c>
      <c r="F28" s="2"/>
      <c r="G28" s="35"/>
      <c r="H28" s="2"/>
      <c r="I28" s="2"/>
      <c r="J28" s="2"/>
      <c r="K28" s="2"/>
      <c r="L28" s="2"/>
      <c r="M28" s="36"/>
      <c r="N28" s="2"/>
      <c r="O28" s="2"/>
    </row>
    <row r="29" spans="1:15" ht="13.5">
      <c r="A29" s="9">
        <v>1</v>
      </c>
      <c r="B29" s="2"/>
      <c r="C29" s="34">
        <v>0.1423611111111111</v>
      </c>
      <c r="D29" s="2">
        <v>4</v>
      </c>
      <c r="E29" s="2">
        <v>7</v>
      </c>
      <c r="F29" s="2"/>
      <c r="G29" s="35"/>
      <c r="H29" s="2"/>
      <c r="I29" s="2"/>
      <c r="J29" s="2"/>
      <c r="K29" s="2"/>
      <c r="L29" s="2"/>
      <c r="M29" s="36"/>
      <c r="N29" s="2"/>
      <c r="O29" s="2"/>
    </row>
    <row r="30" spans="1:15" ht="13.5">
      <c r="A30" s="9">
        <v>2</v>
      </c>
      <c r="B30" s="2"/>
      <c r="C30" s="34">
        <v>0.5555555555555556</v>
      </c>
      <c r="D30" s="2">
        <v>9</v>
      </c>
      <c r="E30" s="2">
        <v>13</v>
      </c>
      <c r="F30" s="2">
        <v>4</v>
      </c>
      <c r="G30" s="35"/>
      <c r="H30" s="2"/>
      <c r="I30" s="2"/>
      <c r="J30" s="2"/>
      <c r="K30" s="2"/>
      <c r="L30" s="2"/>
      <c r="M30" s="36"/>
      <c r="N30" s="2"/>
      <c r="O30" s="2"/>
    </row>
    <row r="31" spans="1:15" ht="13.5">
      <c r="A31" s="9">
        <v>2</v>
      </c>
      <c r="B31" s="2"/>
      <c r="C31" s="34">
        <v>0.5131944444444444</v>
      </c>
      <c r="D31" s="2">
        <v>13</v>
      </c>
      <c r="E31" s="2"/>
      <c r="F31" s="2"/>
      <c r="G31" s="35"/>
      <c r="H31" s="2"/>
      <c r="I31" s="2"/>
      <c r="J31" s="2"/>
      <c r="K31" s="2"/>
      <c r="L31" s="2"/>
      <c r="M31" s="36"/>
      <c r="N31" s="2"/>
      <c r="O31" s="2"/>
    </row>
    <row r="32" spans="1:15" ht="13.5">
      <c r="A32" s="9">
        <v>2</v>
      </c>
      <c r="B32" s="2"/>
      <c r="C32" s="34">
        <v>0.09513888888888888</v>
      </c>
      <c r="D32" s="2">
        <v>30</v>
      </c>
      <c r="E32" s="2">
        <v>58</v>
      </c>
      <c r="F32" s="2"/>
      <c r="G32" s="35"/>
      <c r="H32" s="2"/>
      <c r="I32" s="2"/>
      <c r="J32" s="2"/>
      <c r="K32" s="2"/>
      <c r="L32" s="2"/>
      <c r="M32" s="36"/>
      <c r="N32" s="2"/>
      <c r="O32" s="2"/>
    </row>
    <row r="33" spans="1:15" ht="13.5">
      <c r="A33" s="9">
        <v>2</v>
      </c>
      <c r="B33" s="2"/>
      <c r="C33" s="34">
        <v>0.0125</v>
      </c>
      <c r="D33" s="2">
        <v>13</v>
      </c>
      <c r="E33" s="2">
        <v>7</v>
      </c>
      <c r="F33" s="2"/>
      <c r="G33" s="35"/>
      <c r="H33" s="2"/>
      <c r="I33" s="2"/>
      <c r="J33" s="2"/>
      <c r="K33" s="2"/>
      <c r="L33" s="2"/>
      <c r="M33" s="36"/>
      <c r="N33" s="2"/>
      <c r="O33" s="2"/>
    </row>
    <row r="34" spans="1:15" ht="12.75">
      <c r="A34" s="9"/>
      <c r="B34" s="2"/>
      <c r="C34" s="2"/>
      <c r="D34" s="2"/>
      <c r="E34" s="2"/>
      <c r="F34" s="2"/>
      <c r="G34" s="35"/>
      <c r="H34" s="2"/>
      <c r="I34" s="2"/>
      <c r="J34" s="2"/>
      <c r="K34" s="2"/>
      <c r="L34" s="2"/>
      <c r="M34" s="36"/>
      <c r="N34" s="2"/>
      <c r="O34" s="2"/>
    </row>
    <row r="35" spans="1:15" ht="12.75">
      <c r="A35" s="9"/>
      <c r="B35" s="2"/>
      <c r="C35" s="2"/>
      <c r="D35" s="2"/>
      <c r="E35" s="2"/>
      <c r="F35" s="2"/>
      <c r="G35" s="35"/>
      <c r="H35" s="2"/>
      <c r="I35" s="2"/>
      <c r="J35" s="2"/>
      <c r="K35" s="2"/>
      <c r="L35" s="2"/>
      <c r="M35" s="36"/>
      <c r="N35" s="2"/>
      <c r="O35" s="2"/>
    </row>
    <row r="36" spans="1:15" ht="12.75">
      <c r="A36" s="9"/>
      <c r="B36" s="2"/>
      <c r="C36" s="2"/>
      <c r="D36" s="2"/>
      <c r="E36" s="2"/>
      <c r="F36" s="2"/>
      <c r="G36" s="35"/>
      <c r="H36" s="2"/>
      <c r="I36" s="2"/>
      <c r="J36" s="2"/>
      <c r="K36" s="2"/>
      <c r="L36" s="2"/>
      <c r="M36" s="36"/>
      <c r="N36" s="2"/>
      <c r="O36" s="2"/>
    </row>
    <row r="37" spans="1:15" ht="12.75">
      <c r="A37" s="9"/>
      <c r="B37" s="2"/>
      <c r="C37" s="2"/>
      <c r="D37" s="2"/>
      <c r="E37" s="2"/>
      <c r="F37" s="2"/>
      <c r="G37" s="35"/>
      <c r="H37" s="2"/>
      <c r="I37" s="2"/>
      <c r="J37" s="2"/>
      <c r="K37" s="2"/>
      <c r="L37" s="2"/>
      <c r="M37" s="36"/>
      <c r="N37" s="2"/>
      <c r="O37" s="2"/>
    </row>
    <row r="38" spans="1:15" ht="12.75">
      <c r="A38" s="9"/>
      <c r="B38" s="2"/>
      <c r="C38" s="2"/>
      <c r="D38" s="2"/>
      <c r="E38" s="2"/>
      <c r="F38" s="2"/>
      <c r="G38" s="35"/>
      <c r="H38" s="2"/>
      <c r="I38" s="2"/>
      <c r="J38" s="2"/>
      <c r="K38" s="2"/>
      <c r="L38" s="2"/>
      <c r="M38" s="36"/>
      <c r="N38" s="2"/>
      <c r="O38" s="2"/>
    </row>
    <row r="39" spans="1:15" ht="12.75">
      <c r="A39" s="9"/>
      <c r="B39" s="2"/>
      <c r="C39" s="2"/>
      <c r="D39" s="2"/>
      <c r="E39" s="2"/>
      <c r="F39" s="2"/>
      <c r="G39" s="35"/>
      <c r="H39" s="2"/>
      <c r="I39" s="2"/>
      <c r="J39" s="2"/>
      <c r="K39" s="2"/>
      <c r="L39" s="2"/>
      <c r="M39" s="36"/>
      <c r="N39" s="2"/>
      <c r="O39" s="2"/>
    </row>
    <row r="40" spans="1:15" ht="12.75">
      <c r="A40" s="9"/>
      <c r="B40" s="2"/>
      <c r="C40" s="2"/>
      <c r="D40" s="2"/>
      <c r="E40" s="2"/>
      <c r="F40" s="2"/>
      <c r="G40" s="35"/>
      <c r="H40" s="2"/>
      <c r="I40" s="2"/>
      <c r="J40" s="2"/>
      <c r="K40" s="2"/>
      <c r="L40" s="2"/>
      <c r="M40" s="36"/>
      <c r="N40" s="2"/>
      <c r="O40" s="2"/>
    </row>
    <row r="41" spans="1:15" ht="12.75">
      <c r="A41" s="9"/>
      <c r="B41" s="2"/>
      <c r="C41" s="2"/>
      <c r="D41" s="2"/>
      <c r="E41" s="2"/>
      <c r="F41" s="2"/>
      <c r="G41" s="35"/>
      <c r="H41" s="2"/>
      <c r="I41" s="2"/>
      <c r="J41" s="2"/>
      <c r="K41" s="2"/>
      <c r="L41" s="2"/>
      <c r="M41" s="36"/>
      <c r="N41" s="2"/>
      <c r="O41" s="2"/>
    </row>
    <row r="42" spans="1:15" ht="12.75">
      <c r="A42" s="37"/>
      <c r="B42" s="38"/>
      <c r="C42" s="38"/>
      <c r="D42" s="38"/>
      <c r="E42" s="38"/>
      <c r="F42" s="38"/>
      <c r="G42" s="39"/>
      <c r="H42" s="38"/>
      <c r="I42" s="38"/>
      <c r="J42" s="38"/>
      <c r="K42" s="38"/>
      <c r="L42" s="38"/>
      <c r="M42" s="40"/>
      <c r="N42" s="2"/>
      <c r="O42" s="2"/>
    </row>
  </sheetData>
  <sheetProtection selectLockedCells="1" selectUnlockedCells="1"/>
  <mergeCells count="22">
    <mergeCell ref="A1:C1"/>
    <mergeCell ref="H1:O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A20:E20"/>
    <mergeCell ref="H20:L20"/>
    <mergeCell ref="A21:F21"/>
    <mergeCell ref="H21:M21"/>
    <mergeCell ref="A23:D23"/>
    <mergeCell ref="H23:K23"/>
  </mergeCells>
  <printOptions horizontalCentered="1" verticalCentered="1"/>
  <pageMargins left="1" right="1" top="1" bottom="1" header="1" footer="1"/>
  <pageSetup cellComments="atEnd" horizontalDpi="300" verticalDpi="300" orientation="portrait" scale="67"/>
  <headerFooter alignWithMargins="0">
    <oddHeader>&amp;CTAB]</oddHeader>
    <oddFooter>&amp;CPage PAGE]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42"/>
  <sheetViews>
    <sheetView zoomScaleSheetLayoutView="10" workbookViewId="0" topLeftCell="A8">
      <selection activeCell="M23" sqref="M23"/>
    </sheetView>
  </sheetViews>
  <sheetFormatPr defaultColWidth="9.00390625" defaultRowHeight="12.75"/>
  <cols>
    <col min="1" max="1" width="7.75390625" style="1" customWidth="1"/>
    <col min="2" max="6" width="9.125" style="1" customWidth="1"/>
    <col min="7" max="7" width="1.12109375" style="1" customWidth="1"/>
    <col min="8" max="15" width="9.125" style="1" customWidth="1"/>
  </cols>
  <sheetData>
    <row r="1" spans="1:15" ht="15" customHeight="1">
      <c r="A1" s="5" t="s">
        <v>22</v>
      </c>
      <c r="B1" s="5"/>
      <c r="C1" s="5"/>
      <c r="D1" s="6" t="s">
        <v>2</v>
      </c>
      <c r="E1" s="6" t="s">
        <v>3</v>
      </c>
      <c r="F1" s="7" t="s">
        <v>4</v>
      </c>
      <c r="G1" s="3"/>
      <c r="H1" s="8" t="s">
        <v>23</v>
      </c>
      <c r="I1" s="8"/>
      <c r="J1" s="8"/>
      <c r="K1" s="8"/>
      <c r="L1" s="8"/>
      <c r="M1" s="8"/>
      <c r="N1" s="8"/>
      <c r="O1" s="8"/>
    </row>
    <row r="2" spans="1:15" ht="13.5">
      <c r="A2" s="9">
        <v>77</v>
      </c>
      <c r="B2" s="1">
        <f>IF(NOT(ISBLANK(A2)),INDEX('Team roster'!$A$2:$B$31,MATCH(A2,'Team roster'!$B$2:$B$31,0),1),"")</f>
        <v>0</v>
      </c>
      <c r="D2" s="1">
        <f>IF(ISBLANK($A2),"",COUNTIF($D$25:$D$42,"="&amp;$A2))</f>
        <v>0</v>
      </c>
      <c r="E2" s="1">
        <f>IF(ISBLANK($A2),"",COUNTIF($E$25:$F$42,"="&amp;$A2))</f>
        <v>0</v>
      </c>
      <c r="F2" s="10">
        <f>IF(ISBLANK($A2),"",D2+E2)</f>
        <v>0</v>
      </c>
      <c r="H2" s="11" t="s">
        <v>24</v>
      </c>
      <c r="I2" s="4" t="s">
        <v>25</v>
      </c>
      <c r="J2" s="4" t="s">
        <v>26</v>
      </c>
      <c r="K2" s="4" t="s">
        <v>27</v>
      </c>
      <c r="L2" s="4" t="s">
        <v>28</v>
      </c>
      <c r="M2" s="4" t="s">
        <v>29</v>
      </c>
      <c r="N2" s="4" t="s">
        <v>30</v>
      </c>
      <c r="O2" s="12" t="s">
        <v>31</v>
      </c>
    </row>
    <row r="3" spans="1:15" ht="13.5">
      <c r="A3" s="9">
        <v>13</v>
      </c>
      <c r="B3" s="1">
        <f>IF(NOT(ISBLANK(A3)),INDEX('Team roster'!$A$2:$B$31,MATCH(A3,'Team roster'!$B$2:$B$31,0),1),"")</f>
        <v>0</v>
      </c>
      <c r="D3" s="1">
        <f>IF(ISBLANK($A3),"",COUNTIF($D$25:$D$42,"="&amp;$A3))</f>
        <v>0</v>
      </c>
      <c r="E3" s="1">
        <f>IF(ISBLANK($A3),"",COUNTIF($E$25:$F$42,"="&amp;$A3))</f>
        <v>0</v>
      </c>
      <c r="F3" s="10">
        <f>IF(ISBLANK($A3),"",D3+E3)</f>
        <v>0</v>
      </c>
      <c r="H3" s="13"/>
      <c r="O3" s="10"/>
    </row>
    <row r="4" spans="1:15" ht="13.5">
      <c r="A4" s="9">
        <v>30</v>
      </c>
      <c r="B4" s="1">
        <f>IF(NOT(ISBLANK(A4)),INDEX('Team roster'!$A$2:$B$31,MATCH(A4,'Team roster'!$B$2:$B$31,0),1),"")</f>
        <v>0</v>
      </c>
      <c r="D4" s="1">
        <f>IF(ISBLANK($A4),"",COUNTIF($D$25:$D$42,"="&amp;$A4))</f>
        <v>0</v>
      </c>
      <c r="E4" s="1">
        <f>IF(ISBLANK($A4),"",COUNTIF($E$25:$F$42,"="&amp;$A4))</f>
        <v>0</v>
      </c>
      <c r="F4" s="10">
        <f>IF(ISBLANK($A4),"",D4+E4)</f>
        <v>0</v>
      </c>
      <c r="H4" s="13"/>
      <c r="O4" s="10"/>
    </row>
    <row r="5" spans="1:15" ht="13.5">
      <c r="A5" s="9">
        <v>9</v>
      </c>
      <c r="B5" s="1">
        <f>IF(NOT(ISBLANK(A5)),INDEX('Team roster'!$A$2:$B$31,MATCH(A5,'Team roster'!$B$2:$B$31,0),1),"")</f>
        <v>0</v>
      </c>
      <c r="D5" s="1">
        <f>IF(ISBLANK($A5),"",COUNTIF($D$25:$D$42,"="&amp;$A5))</f>
        <v>0</v>
      </c>
      <c r="E5" s="1">
        <f>IF(ISBLANK($A5),"",COUNTIF($E$25:$F$42,"="&amp;$A5))</f>
        <v>0</v>
      </c>
      <c r="F5" s="10">
        <f>IF(ISBLANK($A5),"",D5+E5)</f>
        <v>0</v>
      </c>
      <c r="H5" s="13"/>
      <c r="O5" s="10"/>
    </row>
    <row r="6" spans="1:15" ht="13.5">
      <c r="A6" s="9">
        <v>58</v>
      </c>
      <c r="B6" s="1">
        <f>IF(NOT(ISBLANK(A6)),INDEX('Team roster'!$A$2:$B$31,MATCH(A6,'Team roster'!$B$2:$B$31,0),1),"")</f>
        <v>0</v>
      </c>
      <c r="D6" s="1">
        <f>IF(ISBLANK($A6),"",COUNTIF($D$25:$D$42,"="&amp;$A6))</f>
        <v>0</v>
      </c>
      <c r="E6" s="1">
        <f>IF(ISBLANK($A6),"",COUNTIF($E$25:$F$42,"="&amp;$A6))</f>
        <v>0</v>
      </c>
      <c r="F6" s="10">
        <f>IF(ISBLANK($A6),"",D6+E6)</f>
        <v>0</v>
      </c>
      <c r="H6" s="13"/>
      <c r="O6" s="10"/>
    </row>
    <row r="7" spans="1:15" ht="13.5">
      <c r="A7" s="9">
        <v>19</v>
      </c>
      <c r="B7" s="1">
        <f>IF(NOT(ISBLANK(A7)),INDEX('Team roster'!$A$2:$B$31,MATCH(A7,'Team roster'!$B$2:$B$31,0),1),"")</f>
        <v>0</v>
      </c>
      <c r="D7" s="1">
        <f>IF(ISBLANK($A7),"",COUNTIF($D$25:$D$42,"="&amp;$A7))</f>
        <v>0</v>
      </c>
      <c r="E7" s="1">
        <f>IF(ISBLANK($A7),"",COUNTIF($E$25:$F$42,"="&amp;$A7))</f>
        <v>0</v>
      </c>
      <c r="F7" s="10">
        <f>IF(ISBLANK($A7),"",D7+E7)</f>
        <v>0</v>
      </c>
      <c r="H7" s="13"/>
      <c r="O7" s="10"/>
    </row>
    <row r="8" spans="1:15" ht="13.5">
      <c r="A8" s="9">
        <v>7</v>
      </c>
      <c r="B8" s="1">
        <f>IF(NOT(ISBLANK(A8)),INDEX('Team roster'!$A$2:$B$31,MATCH(A8,'Team roster'!$B$2:$B$31,0),1),"")</f>
        <v>0</v>
      </c>
      <c r="D8" s="1">
        <f>IF(ISBLANK($A8),"",COUNTIF($D$25:$D$42,"="&amp;$A8))</f>
        <v>0</v>
      </c>
      <c r="E8" s="1">
        <f>IF(ISBLANK($A8),"",COUNTIF($E$25:$F$42,"="&amp;$A8))</f>
        <v>0</v>
      </c>
      <c r="F8" s="10">
        <f>IF(ISBLANK($A8),"",D8+E8)</f>
        <v>0</v>
      </c>
      <c r="H8" s="13"/>
      <c r="O8" s="10"/>
    </row>
    <row r="9" spans="1:15" ht="13.5">
      <c r="A9" s="9">
        <v>82</v>
      </c>
      <c r="B9" s="1">
        <f>IF(NOT(ISBLANK(A9)),INDEX('Team roster'!$A$2:$B$31,MATCH(A9,'Team roster'!$B$2:$B$31,0),1),"")</f>
        <v>0</v>
      </c>
      <c r="D9" s="1">
        <f>IF(ISBLANK($A9),"",COUNTIF($D$25:$D$42,"="&amp;$A9))</f>
        <v>0</v>
      </c>
      <c r="E9" s="1">
        <f>IF(ISBLANK($A9),"",COUNTIF($E$25:$F$42,"="&amp;$A9))</f>
        <v>0</v>
      </c>
      <c r="F9" s="10">
        <f>IF(ISBLANK($A9),"",D9+E9)</f>
        <v>0</v>
      </c>
      <c r="H9" s="13"/>
      <c r="O9" s="10"/>
    </row>
    <row r="10" spans="1:15" ht="13.5">
      <c r="A10" s="9">
        <v>4</v>
      </c>
      <c r="B10" s="1">
        <f>IF(NOT(ISBLANK(A10)),INDEX('Team roster'!$A$2:$B$31,MATCH(A10,'Team roster'!$B$2:$B$31,0),1),"")</f>
        <v>0</v>
      </c>
      <c r="D10" s="1">
        <f>IF(ISBLANK($A10),"",COUNTIF($D$25:$D$42,"="&amp;$A10))</f>
        <v>0</v>
      </c>
      <c r="E10" s="1">
        <f>IF(ISBLANK($A10),"",COUNTIF($E$25:$F$42,"="&amp;$A10))</f>
        <v>0</v>
      </c>
      <c r="F10" s="10">
        <f>IF(ISBLANK($A10),"",D10+E10)</f>
        <v>0</v>
      </c>
      <c r="H10" s="13"/>
      <c r="O10" s="10"/>
    </row>
    <row r="11" spans="1:15" ht="13.5">
      <c r="A11" s="9">
        <v>16</v>
      </c>
      <c r="B11" s="1">
        <f>IF(NOT(ISBLANK(A11)),INDEX('Team roster'!$A$2:$B$31,MATCH(A11,'Team roster'!$B$2:$B$31,0),1),"")</f>
        <v>0</v>
      </c>
      <c r="D11" s="1">
        <f>IF(ISBLANK($A11),"",COUNTIF($D$25:$D$42,"="&amp;$A11))</f>
        <v>0</v>
      </c>
      <c r="E11" s="1">
        <f>IF(ISBLANK($A11),"",COUNTIF($E$25:$F$42,"="&amp;$A11))</f>
        <v>0</v>
      </c>
      <c r="F11" s="10">
        <f>IF(ISBLANK($A11),"",D11+E11)</f>
        <v>0</v>
      </c>
      <c r="H11" s="13"/>
      <c r="O11" s="10"/>
    </row>
    <row r="12" spans="1:15" ht="13.5">
      <c r="A12" s="9">
        <v>21</v>
      </c>
      <c r="B12" s="1">
        <f>IF(NOT(ISBLANK(A12)),INDEX('Team roster'!$A$2:$B$31,MATCH(A12,'Team roster'!$B$2:$B$31,0),1),"")</f>
        <v>0</v>
      </c>
      <c r="D12" s="1">
        <f>IF(ISBLANK($A12),"",COUNTIF($D$25:$D$42,"="&amp;$A12))</f>
        <v>0</v>
      </c>
      <c r="E12" s="1">
        <f>IF(ISBLANK($A12),"",COUNTIF($E$25:$F$42,"="&amp;$A12))</f>
        <v>0</v>
      </c>
      <c r="F12" s="10">
        <f>IF(ISBLANK($A12),"",D12+E12)</f>
        <v>0</v>
      </c>
      <c r="H12" s="13"/>
      <c r="O12" s="10"/>
    </row>
    <row r="13" spans="1:15" ht="13.5">
      <c r="A13" s="9">
        <v>67</v>
      </c>
      <c r="B13" s="1">
        <f>IF(NOT(ISBLANK(A13)),INDEX('Team roster'!$A$2:$B$31,MATCH(A13,'Team roster'!$B$2:$B$31,0),1),"")</f>
        <v>0</v>
      </c>
      <c r="D13" s="1">
        <f>IF(ISBLANK($A13),"",COUNTIF($D$25:$D$42,"="&amp;$A13))</f>
        <v>0</v>
      </c>
      <c r="E13" s="1">
        <f>IF(ISBLANK($A13),"",COUNTIF($E$25:$F$42,"="&amp;$A13))</f>
        <v>0</v>
      </c>
      <c r="F13" s="10">
        <f>IF(ISBLANK($A13),"",D13+E13)</f>
        <v>0</v>
      </c>
      <c r="H13" s="13"/>
      <c r="O13" s="10"/>
    </row>
    <row r="14" spans="1:15" ht="13.5">
      <c r="A14" s="9">
        <v>34</v>
      </c>
      <c r="B14" s="1">
        <f>IF(NOT(ISBLANK(A14)),INDEX('Team roster'!$A$2:$B$31,MATCH(A14,'Team roster'!$B$2:$B$31,0),1),"")</f>
        <v>0</v>
      </c>
      <c r="D14" s="1">
        <f>IF(ISBLANK($A14),"",COUNTIF($D$25:$D$42,"="&amp;$A14))</f>
        <v>0</v>
      </c>
      <c r="E14" s="1">
        <f>IF(ISBLANK($A14),"",COUNTIF($E$25:$F$42,"="&amp;$A14))</f>
        <v>0</v>
      </c>
      <c r="F14" s="10">
        <f>IF(ISBLANK($A14),"",D14+E14)</f>
        <v>0</v>
      </c>
      <c r="H14" s="13"/>
      <c r="O14" s="10"/>
    </row>
    <row r="15" spans="1:15" ht="13.5">
      <c r="A15" s="9"/>
      <c r="B15" s="1">
        <f>IF(NOT(ISBLANK(A15)),INDEX('Team roster'!$A$2:$B$16,MATCH(A15,'Team roster'!$B$2:$B$16,0),1),"")</f>
        <v>0</v>
      </c>
      <c r="D15" s="1">
        <f>IF(ISBLANK($A15),"",COUNTIF($D$25:$D$42,"="&amp;$A15))</f>
        <v>0</v>
      </c>
      <c r="E15" s="1">
        <f>IF(ISBLANK($A15),"",COUNTIF($E$25:$F$42,"="&amp;$A15))</f>
        <v>0</v>
      </c>
      <c r="F15" s="10">
        <f>IF(ISBLANK($A15),"",D15+E15)</f>
        <v>0</v>
      </c>
      <c r="H15" s="13"/>
      <c r="O15" s="10"/>
    </row>
    <row r="16" spans="1:15" ht="13.5">
      <c r="A16" s="13"/>
      <c r="D16" s="1">
        <f>IF(ISBLANK($A16),"",COUNTIF($D$25:$D$42,"="&amp;$A16))</f>
        <v>0</v>
      </c>
      <c r="E16" s="1">
        <f>IF(ISBLANK($A16),"",COUNTIF($E$25:$F$42,"="&amp;$A16))</f>
        <v>0</v>
      </c>
      <c r="F16" s="10">
        <f>IF(ISBLANK($A16),"",D16+E16)</f>
        <v>0</v>
      </c>
      <c r="H16" s="13"/>
      <c r="O16" s="10"/>
    </row>
    <row r="17" spans="1:15" ht="13.5">
      <c r="A17" s="13"/>
      <c r="D17" s="1">
        <f>IF(ISBLANK($A17),"",COUNTIF($D$25:$D$42,"="&amp;$A17))</f>
        <v>0</v>
      </c>
      <c r="E17" s="1">
        <f>IF(ISBLANK($A17),"",COUNTIF($E$25:$F$42,"="&amp;$A17))</f>
        <v>0</v>
      </c>
      <c r="F17" s="10">
        <f>IF(ISBLANK($A17),"",D17+E17)</f>
        <v>0</v>
      </c>
      <c r="H17" s="13"/>
      <c r="O17" s="10"/>
    </row>
    <row r="18" spans="1:15" ht="13.5">
      <c r="A18" s="13"/>
      <c r="D18" s="1">
        <f>IF(ISBLANK($A18),"",COUNTIF($D$25:$D$42,"="&amp;$A18))</f>
        <v>0</v>
      </c>
      <c r="E18" s="1">
        <f>IF(ISBLANK($A18),"",COUNTIF($E$25:$F$42,"="&amp;$A18))</f>
        <v>0</v>
      </c>
      <c r="F18" s="10">
        <f>IF(ISBLANK($A18),"",D18+E18)</f>
        <v>0</v>
      </c>
      <c r="H18" s="13"/>
      <c r="O18" s="10"/>
    </row>
    <row r="19" spans="1:15" ht="13.5">
      <c r="A19" s="13"/>
      <c r="D19" s="1">
        <f>IF(ISBLANK($A19),"",COUNTIF($D$25:$D$42,"="&amp;$A19))</f>
        <v>0</v>
      </c>
      <c r="E19" s="1">
        <f>IF(ISBLANK($A19),"",COUNTIF($E$25:$F$42,"="&amp;$A19))</f>
        <v>0</v>
      </c>
      <c r="F19" s="10">
        <f>IF(ISBLANK($A19),"",D19+E19)</f>
        <v>0</v>
      </c>
      <c r="H19" s="13"/>
      <c r="N19" s="15"/>
      <c r="O19" s="16"/>
    </row>
    <row r="20" spans="1:13" ht="15" customHeight="1">
      <c r="A20" s="49" t="s">
        <v>32</v>
      </c>
      <c r="B20" s="49"/>
      <c r="C20" s="49"/>
      <c r="D20" s="49"/>
      <c r="E20" s="49"/>
      <c r="F20" s="49"/>
      <c r="G20" s="50"/>
      <c r="H20" s="51" t="s">
        <v>33</v>
      </c>
      <c r="I20" s="51"/>
      <c r="J20" s="51"/>
      <c r="K20" s="51"/>
      <c r="L20" s="51"/>
      <c r="M20" s="51"/>
    </row>
    <row r="21" spans="1:13" ht="13.5">
      <c r="A21" s="22" t="s">
        <v>34</v>
      </c>
      <c r="B21" s="22"/>
      <c r="C21" s="22"/>
      <c r="D21" s="22"/>
      <c r="E21" s="22"/>
      <c r="F21" s="22"/>
      <c r="G21" s="44"/>
      <c r="H21" s="24"/>
      <c r="I21" s="24"/>
      <c r="J21" s="24"/>
      <c r="K21" s="24"/>
      <c r="L21" s="24"/>
      <c r="M21" s="24"/>
    </row>
    <row r="22" spans="1:13" ht="13.5">
      <c r="A22" s="25" t="s">
        <v>35</v>
      </c>
      <c r="C22" s="26" t="s">
        <v>36</v>
      </c>
      <c r="E22" s="26" t="s">
        <v>37</v>
      </c>
      <c r="G22" s="27"/>
      <c r="H22" s="26" t="s">
        <v>35</v>
      </c>
      <c r="J22" s="26" t="s">
        <v>36</v>
      </c>
      <c r="L22" s="26" t="s">
        <v>37</v>
      </c>
      <c r="M22" s="10"/>
    </row>
    <row r="23" spans="1:15" ht="13.5">
      <c r="A23" s="47" t="s">
        <v>58</v>
      </c>
      <c r="B23" s="15"/>
      <c r="C23" s="15"/>
      <c r="D23" s="15"/>
      <c r="E23" s="28" t="s">
        <v>38</v>
      </c>
      <c r="F23" s="15">
        <f>B22+D22+F22+B23</f>
        <v>0</v>
      </c>
      <c r="G23" s="29"/>
      <c r="H23" s="48" t="s">
        <v>58</v>
      </c>
      <c r="I23" s="15"/>
      <c r="J23" s="15"/>
      <c r="K23" s="15"/>
      <c r="L23" s="28" t="s">
        <v>38</v>
      </c>
      <c r="M23" s="16">
        <f>I22+K22+M22+I23</f>
        <v>0</v>
      </c>
      <c r="N23" s="30"/>
      <c r="O23" s="30"/>
    </row>
    <row r="24" spans="1:15" ht="13.5">
      <c r="A24" s="31" t="s">
        <v>24</v>
      </c>
      <c r="B24" s="3" t="s">
        <v>39</v>
      </c>
      <c r="C24" s="3" t="s">
        <v>40</v>
      </c>
      <c r="D24" s="3" t="s">
        <v>41</v>
      </c>
      <c r="E24" s="3" t="s">
        <v>42</v>
      </c>
      <c r="F24" s="3" t="s">
        <v>42</v>
      </c>
      <c r="G24" s="32"/>
      <c r="H24" s="3" t="s">
        <v>24</v>
      </c>
      <c r="I24" s="3" t="s">
        <v>39</v>
      </c>
      <c r="J24" s="3" t="s">
        <v>40</v>
      </c>
      <c r="K24" s="3" t="s">
        <v>41</v>
      </c>
      <c r="L24" s="3" t="s">
        <v>42</v>
      </c>
      <c r="M24" s="33" t="s">
        <v>42</v>
      </c>
      <c r="N24" s="3"/>
      <c r="O24" s="3"/>
    </row>
    <row r="25" spans="1:15" ht="13.5">
      <c r="A25" s="9"/>
      <c r="B25" s="2"/>
      <c r="C25" s="2"/>
      <c r="D25" s="2"/>
      <c r="E25" s="2"/>
      <c r="F25" s="2"/>
      <c r="G25" s="35"/>
      <c r="H25" s="2"/>
      <c r="I25" s="2"/>
      <c r="J25" s="2"/>
      <c r="K25" s="2"/>
      <c r="L25" s="2"/>
      <c r="M25" s="36"/>
      <c r="N25" s="2"/>
      <c r="O25" s="2"/>
    </row>
    <row r="26" spans="1:15" ht="13.5">
      <c r="A26" s="9"/>
      <c r="B26" s="2"/>
      <c r="C26" s="2"/>
      <c r="D26" s="2"/>
      <c r="E26" s="2"/>
      <c r="F26" s="2"/>
      <c r="G26" s="35"/>
      <c r="H26" s="2"/>
      <c r="I26" s="2"/>
      <c r="J26" s="2"/>
      <c r="K26" s="2"/>
      <c r="L26" s="2"/>
      <c r="M26" s="36"/>
      <c r="N26" s="2"/>
      <c r="O26" s="2"/>
    </row>
    <row r="27" spans="1:15" ht="13.5">
      <c r="A27" s="9"/>
      <c r="B27" s="2"/>
      <c r="C27" s="2"/>
      <c r="D27" s="2"/>
      <c r="E27" s="2"/>
      <c r="F27" s="2"/>
      <c r="G27" s="35"/>
      <c r="H27" s="2"/>
      <c r="I27" s="2"/>
      <c r="J27" s="2"/>
      <c r="K27" s="2"/>
      <c r="L27" s="2"/>
      <c r="M27" s="36"/>
      <c r="N27" s="2"/>
      <c r="O27" s="2"/>
    </row>
    <row r="28" spans="1:15" ht="13.5">
      <c r="A28" s="9"/>
      <c r="B28" s="2"/>
      <c r="C28" s="2"/>
      <c r="D28" s="2"/>
      <c r="E28" s="2"/>
      <c r="F28" s="2"/>
      <c r="G28" s="35"/>
      <c r="H28" s="2"/>
      <c r="I28" s="2"/>
      <c r="J28" s="2"/>
      <c r="K28" s="2"/>
      <c r="L28" s="2"/>
      <c r="M28" s="36"/>
      <c r="N28" s="2"/>
      <c r="O28" s="2"/>
    </row>
    <row r="29" spans="1:15" ht="13.5">
      <c r="A29" s="9"/>
      <c r="B29" s="2"/>
      <c r="C29" s="2"/>
      <c r="D29" s="2"/>
      <c r="E29" s="2"/>
      <c r="F29" s="2"/>
      <c r="G29" s="35"/>
      <c r="H29" s="2"/>
      <c r="I29" s="2"/>
      <c r="J29" s="2"/>
      <c r="K29" s="2"/>
      <c r="L29" s="2"/>
      <c r="M29" s="36"/>
      <c r="N29" s="2"/>
      <c r="O29" s="2"/>
    </row>
    <row r="30" spans="1:15" ht="12.75">
      <c r="A30" s="9"/>
      <c r="B30" s="2"/>
      <c r="C30" s="2"/>
      <c r="D30" s="2"/>
      <c r="E30" s="2"/>
      <c r="F30" s="2"/>
      <c r="G30" s="35"/>
      <c r="H30" s="2"/>
      <c r="I30" s="2"/>
      <c r="J30" s="2"/>
      <c r="K30" s="2"/>
      <c r="L30" s="2"/>
      <c r="M30" s="36"/>
      <c r="N30" s="2"/>
      <c r="O30" s="2"/>
    </row>
    <row r="31" spans="1:15" ht="12.75">
      <c r="A31" s="9"/>
      <c r="B31" s="2"/>
      <c r="C31" s="2"/>
      <c r="D31" s="2"/>
      <c r="E31" s="2"/>
      <c r="F31" s="2"/>
      <c r="G31" s="35"/>
      <c r="H31" s="2"/>
      <c r="I31" s="2"/>
      <c r="J31" s="2"/>
      <c r="K31" s="2"/>
      <c r="L31" s="2"/>
      <c r="M31" s="36"/>
      <c r="N31" s="2"/>
      <c r="O31" s="2"/>
    </row>
    <row r="32" spans="1:15" ht="12.75">
      <c r="A32" s="9"/>
      <c r="B32" s="2"/>
      <c r="C32" s="2"/>
      <c r="D32" s="2"/>
      <c r="E32" s="2"/>
      <c r="F32" s="2"/>
      <c r="G32" s="35"/>
      <c r="H32" s="2"/>
      <c r="I32" s="2"/>
      <c r="J32" s="2"/>
      <c r="K32" s="2"/>
      <c r="L32" s="2"/>
      <c r="M32" s="36"/>
      <c r="N32" s="2"/>
      <c r="O32" s="2"/>
    </row>
    <row r="33" spans="1:15" ht="12.75">
      <c r="A33" s="9"/>
      <c r="B33" s="2"/>
      <c r="C33" s="2"/>
      <c r="D33" s="2"/>
      <c r="E33" s="2"/>
      <c r="F33" s="2"/>
      <c r="G33" s="35"/>
      <c r="H33" s="2"/>
      <c r="I33" s="2"/>
      <c r="J33" s="2"/>
      <c r="K33" s="2"/>
      <c r="L33" s="2"/>
      <c r="M33" s="36"/>
      <c r="N33" s="2"/>
      <c r="O33" s="2"/>
    </row>
    <row r="34" spans="1:15" ht="12.75">
      <c r="A34" s="9"/>
      <c r="B34" s="2"/>
      <c r="C34" s="2"/>
      <c r="D34" s="2"/>
      <c r="E34" s="2"/>
      <c r="F34" s="2"/>
      <c r="G34" s="35"/>
      <c r="H34" s="2"/>
      <c r="I34" s="2"/>
      <c r="J34" s="2"/>
      <c r="K34" s="2"/>
      <c r="L34" s="2"/>
      <c r="M34" s="36"/>
      <c r="N34" s="2"/>
      <c r="O34" s="2"/>
    </row>
    <row r="35" spans="1:15" ht="12.75">
      <c r="A35" s="9"/>
      <c r="B35" s="2"/>
      <c r="C35" s="2"/>
      <c r="D35" s="2"/>
      <c r="E35" s="2"/>
      <c r="F35" s="2"/>
      <c r="G35" s="35"/>
      <c r="H35" s="2"/>
      <c r="I35" s="2"/>
      <c r="J35" s="2"/>
      <c r="K35" s="2"/>
      <c r="L35" s="2"/>
      <c r="M35" s="36"/>
      <c r="N35" s="2"/>
      <c r="O35" s="2"/>
    </row>
    <row r="36" spans="1:15" ht="12.75">
      <c r="A36" s="9"/>
      <c r="B36" s="2"/>
      <c r="C36" s="2"/>
      <c r="D36" s="2"/>
      <c r="E36" s="2"/>
      <c r="F36" s="2"/>
      <c r="G36" s="35"/>
      <c r="H36" s="2"/>
      <c r="I36" s="2"/>
      <c r="J36" s="2"/>
      <c r="K36" s="2"/>
      <c r="L36" s="2"/>
      <c r="M36" s="36"/>
      <c r="N36" s="2"/>
      <c r="O36" s="2"/>
    </row>
    <row r="37" spans="1:15" ht="12.75">
      <c r="A37" s="9"/>
      <c r="B37" s="2"/>
      <c r="C37" s="2"/>
      <c r="D37" s="2"/>
      <c r="E37" s="2"/>
      <c r="F37" s="2"/>
      <c r="G37" s="35"/>
      <c r="H37" s="2"/>
      <c r="I37" s="2"/>
      <c r="J37" s="2"/>
      <c r="K37" s="2"/>
      <c r="L37" s="2"/>
      <c r="M37" s="36"/>
      <c r="N37" s="2"/>
      <c r="O37" s="2"/>
    </row>
    <row r="38" spans="1:15" ht="12.75">
      <c r="A38" s="9"/>
      <c r="B38" s="2"/>
      <c r="C38" s="2"/>
      <c r="D38" s="2"/>
      <c r="E38" s="2"/>
      <c r="F38" s="2"/>
      <c r="G38" s="35"/>
      <c r="H38" s="2"/>
      <c r="I38" s="2"/>
      <c r="J38" s="2"/>
      <c r="K38" s="2"/>
      <c r="L38" s="2"/>
      <c r="M38" s="36"/>
      <c r="N38" s="2"/>
      <c r="O38" s="2"/>
    </row>
    <row r="39" spans="1:15" ht="12.75">
      <c r="A39" s="9"/>
      <c r="B39" s="2"/>
      <c r="C39" s="2"/>
      <c r="D39" s="2"/>
      <c r="E39" s="2"/>
      <c r="F39" s="2"/>
      <c r="G39" s="35"/>
      <c r="H39" s="2"/>
      <c r="I39" s="2"/>
      <c r="J39" s="2"/>
      <c r="K39" s="2"/>
      <c r="L39" s="2"/>
      <c r="M39" s="36"/>
      <c r="N39" s="2"/>
      <c r="O39" s="2"/>
    </row>
    <row r="40" spans="1:15" ht="12.75">
      <c r="A40" s="9"/>
      <c r="B40" s="2"/>
      <c r="C40" s="2"/>
      <c r="D40" s="2"/>
      <c r="E40" s="2"/>
      <c r="F40" s="2"/>
      <c r="G40" s="35"/>
      <c r="H40" s="2"/>
      <c r="I40" s="2"/>
      <c r="J40" s="2"/>
      <c r="K40" s="2"/>
      <c r="L40" s="2"/>
      <c r="M40" s="36"/>
      <c r="N40" s="2"/>
      <c r="O40" s="2"/>
    </row>
    <row r="41" spans="1:15" ht="12.75">
      <c r="A41" s="9"/>
      <c r="B41" s="2"/>
      <c r="C41" s="2"/>
      <c r="D41" s="2"/>
      <c r="E41" s="2"/>
      <c r="F41" s="2"/>
      <c r="G41" s="35"/>
      <c r="H41" s="2"/>
      <c r="I41" s="2"/>
      <c r="J41" s="2"/>
      <c r="K41" s="2"/>
      <c r="L41" s="2"/>
      <c r="M41" s="36"/>
      <c r="N41" s="2"/>
      <c r="O41" s="2"/>
    </row>
    <row r="42" spans="1:15" ht="12.75">
      <c r="A42" s="37"/>
      <c r="B42" s="38"/>
      <c r="C42" s="38"/>
      <c r="D42" s="38"/>
      <c r="E42" s="38"/>
      <c r="F42" s="38"/>
      <c r="G42" s="39"/>
      <c r="H42" s="38"/>
      <c r="I42" s="38"/>
      <c r="J42" s="38"/>
      <c r="K42" s="38"/>
      <c r="L42" s="38"/>
      <c r="M42" s="40"/>
      <c r="N42" s="2"/>
      <c r="O42" s="2"/>
    </row>
  </sheetData>
  <sheetProtection selectLockedCells="1" selectUnlockedCells="1"/>
  <mergeCells count="20">
    <mergeCell ref="A1:C1"/>
    <mergeCell ref="H1:O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A20:F20"/>
    <mergeCell ref="H20:M20"/>
    <mergeCell ref="A21:F21"/>
    <mergeCell ref="H21:M21"/>
  </mergeCells>
  <printOptions horizontalCentered="1" verticalCentered="1"/>
  <pageMargins left="1" right="1" top="1" bottom="1" header="1" footer="1"/>
  <pageSetup cellComments="atEnd" horizontalDpi="300" verticalDpi="300" orientation="portrait" scale="67"/>
  <headerFooter alignWithMargins="0">
    <oddHeader>&amp;CTAB]</oddHeader>
    <oddFooter>&amp;CPage PAGE]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18"/>
  <sheetViews>
    <sheetView zoomScaleSheetLayoutView="10" workbookViewId="0" topLeftCell="A1">
      <selection activeCell="C10" sqref="C10"/>
    </sheetView>
  </sheetViews>
  <sheetFormatPr defaultColWidth="9.00390625" defaultRowHeight="12.75"/>
  <cols>
    <col min="1" max="1" width="15.875" style="1" customWidth="1"/>
    <col min="2" max="2" width="8.875" style="1" customWidth="1"/>
    <col min="3" max="20" width="9.125" style="1" customWidth="1"/>
  </cols>
  <sheetData>
    <row r="1" spans="1:20" ht="13.5">
      <c r="A1" s="3"/>
      <c r="B1" s="3"/>
      <c r="C1" s="3" t="s">
        <v>67</v>
      </c>
      <c r="D1" s="3"/>
      <c r="E1" s="3" t="s">
        <v>68</v>
      </c>
      <c r="F1" s="3"/>
      <c r="G1" s="3" t="s">
        <v>69</v>
      </c>
      <c r="H1" s="3"/>
      <c r="I1" s="3" t="s">
        <v>70</v>
      </c>
      <c r="J1" s="3"/>
      <c r="K1" s="3" t="s">
        <v>71</v>
      </c>
      <c r="L1" s="3"/>
      <c r="M1" s="3" t="s">
        <v>72</v>
      </c>
      <c r="N1" s="3"/>
      <c r="O1" s="3" t="s">
        <v>73</v>
      </c>
      <c r="P1" s="3"/>
      <c r="Q1" s="3" t="s">
        <v>74</v>
      </c>
      <c r="R1" s="3"/>
      <c r="S1" s="3" t="s">
        <v>75</v>
      </c>
      <c r="T1" s="3"/>
    </row>
    <row r="2" spans="3:20" ht="13.5">
      <c r="C2" s="1" t="s">
        <v>2</v>
      </c>
      <c r="D2" s="1" t="s">
        <v>3</v>
      </c>
      <c r="E2" s="1" t="s">
        <v>2</v>
      </c>
      <c r="F2" s="1" t="s">
        <v>3</v>
      </c>
      <c r="G2" s="1" t="s">
        <v>2</v>
      </c>
      <c r="H2" s="1" t="s">
        <v>3</v>
      </c>
      <c r="I2" s="1" t="s">
        <v>2</v>
      </c>
      <c r="J2" s="1" t="s">
        <v>3</v>
      </c>
      <c r="K2" s="1" t="s">
        <v>2</v>
      </c>
      <c r="L2" s="1" t="s">
        <v>3</v>
      </c>
      <c r="M2" s="1" t="s">
        <v>2</v>
      </c>
      <c r="N2" s="1" t="s">
        <v>3</v>
      </c>
      <c r="O2" s="1" t="s">
        <v>2</v>
      </c>
      <c r="P2" s="1" t="s">
        <v>3</v>
      </c>
      <c r="Q2" s="1" t="s">
        <v>2</v>
      </c>
      <c r="R2" s="1" t="s">
        <v>3</v>
      </c>
      <c r="S2" s="1" t="s">
        <v>2</v>
      </c>
      <c r="T2" s="1" t="s">
        <v>3</v>
      </c>
    </row>
    <row r="3" spans="1:20" ht="13.5">
      <c r="A3" s="1" t="str">
        <f>'Team roster'!A2</f>
        <v>Airoldi, Simone</v>
      </c>
      <c r="B3" s="1">
        <f>'Team roster'!B2</f>
        <v>77</v>
      </c>
      <c r="C3" s="1">
        <f>IF(ISNUMBER(VLOOKUP($B3,'Game 1'!$A$2:$F$19,4,FALSE)),VLOOKUP($B3,'Game 1'!$A$2:$F$19,4,FALSE),0)</f>
        <v>0</v>
      </c>
      <c r="D3" s="1">
        <f>IF(ISNUMBER(VLOOKUP($B3,'Game 1'!$A$2:$F$19,5,FALSE)),VLOOKUP($B3,'Game 1'!$A$2:$F$19,5,FALSE),0)</f>
        <v>0</v>
      </c>
      <c r="E3" s="1">
        <f>IF(ISNUMBER(VLOOKUP($B3,'Game 2'!$A$2:$F$19,4,FALSE)),VLOOKUP($B3,'Game 2'!$A$2:$F$19,4,FALSE),0)</f>
        <v>0</v>
      </c>
      <c r="F3" s="1">
        <f>IF(ISNUMBER(VLOOKUP($B3,'Game 2'!$A$2:$F$19,5,FALSE)),VLOOKUP($B3,'Game 2'!$A$2:$F$19,5,FALSE),0)</f>
        <v>0</v>
      </c>
      <c r="G3" s="1">
        <f>IF(ISNUMBER(VLOOKUP($B3,'Game 3'!$A$2:$F$19,4,FALSE)),VLOOKUP($B3,'Game 3'!$A$2:$F$19,4,FALSE),0)</f>
        <v>0</v>
      </c>
      <c r="H3" s="1">
        <f>IF(ISNUMBER(VLOOKUP($B3,'Game 3'!$A$2:$F$19,5,FALSE)),VLOOKUP($B3,'Game 3'!$A$2:$F$19,5,FALSE),0)</f>
        <v>0</v>
      </c>
      <c r="I3" s="1">
        <f>IF(ISNUMBER(VLOOKUP($B3,'Game 4'!$A$2:$F$19,4,FALSE)),VLOOKUP($B3,'Game 4'!$A$2:$F$19,4,FALSE),0)</f>
        <v>0</v>
      </c>
      <c r="J3" s="1">
        <f>IF(ISNUMBER(VLOOKUP($B3,'Game 4'!$A$2:$F$19,5,FALSE)),VLOOKUP($B3,'Game 4'!$A$2:$F$19,5,FALSE),0)</f>
        <v>0</v>
      </c>
      <c r="K3" s="1">
        <f>IF(ISNUMBER(VLOOKUP($B3,'Game 5'!$A$2:$F$19,4,FALSE)),VLOOKUP($B3,'Game 5'!$A$2:$F$19,4,FALSE),0)</f>
        <v>0</v>
      </c>
      <c r="L3" s="1">
        <f>IF(ISNUMBER(VLOOKUP($B3,'Game 5'!$A$2:$F$19,5,FALSE)),VLOOKUP($B3,'Game 5'!$A$2:$F$19,5,FALSE),0)</f>
        <v>0</v>
      </c>
      <c r="M3" s="1">
        <f>IF(ISNUMBER(VLOOKUP($B3,'Game 6'!$A$2:$F$19,4,FALSE)),VLOOKUP($B3,'Game 6'!$A$2:$F$19,4,FALSE),0)</f>
        <v>0</v>
      </c>
      <c r="N3" s="1">
        <f>IF(ISNUMBER(VLOOKUP($B3,'Game 6'!$A$2:$F$19,5,FALSE)),VLOOKUP($B3,'Game 6'!$A$2:$F$19,5,FALSE),0)</f>
        <v>0</v>
      </c>
      <c r="O3" s="1">
        <f>IF(ISNUMBER(VLOOKUP($B3,'Game 7'!$A$2:$F$19,4,FALSE)),VLOOKUP($B3,'Game 7'!$A$2:$F$19,4,FALSE),0)</f>
        <v>0</v>
      </c>
      <c r="P3" s="1">
        <f>IF(ISNUMBER(VLOOKUP($B3,'Game 7'!$A$2:$F$19,5,FALSE)),VLOOKUP($B3,'Game 7'!$A$2:$F$19,5,FALSE),0)</f>
        <v>0</v>
      </c>
      <c r="Q3" s="1">
        <f>IF(ISNUMBER(VLOOKUP($B3,'Game 8'!$A$2:$F$19,4,FALSE)),VLOOKUP($B3,'Game 8'!$A$2:$F$19,4,FALSE),0)</f>
        <v>0</v>
      </c>
      <c r="R3" s="1">
        <f>IF(ISNUMBER(VLOOKUP($B3,'Game 8'!$A$2:$F$19,5,FALSE)),VLOOKUP($B3,'Game 8'!$A$2:$F$19,5,FALSE),0)</f>
        <v>0</v>
      </c>
      <c r="S3" s="1">
        <f>IF(ISNUMBER(VLOOKUP($B3,Championship!$A$2:$F$19,4,FALSE)),VLOOKUP($B3,Championship!$A$2:$F$19,4,FALSE),0)</f>
        <v>0</v>
      </c>
      <c r="T3" s="1">
        <f>IF(ISNUMBER(VLOOKUP($B3,Championship!$A$2:$F$19,5,FALSE)),VLOOKUP($B3,Championship!$A$2:$F$19,5,FALSE),0)</f>
        <v>0</v>
      </c>
    </row>
    <row r="4" spans="1:20" ht="13.5">
      <c r="A4" s="1" t="str">
        <f>'Team roster'!A3</f>
        <v>Cotto, Mitch</v>
      </c>
      <c r="B4" s="1">
        <f>'Team roster'!B3</f>
        <v>13</v>
      </c>
      <c r="C4" s="1">
        <f>IF(ISNUMBER(VLOOKUP($B4,'Game 1'!$A$2:$F$19,4,FALSE)),VLOOKUP($B4,'Game 1'!$A$2:$F$19,4,FALSE),0)</f>
        <v>2</v>
      </c>
      <c r="D4" s="1">
        <f>IF(ISNUMBER(VLOOKUP($B4,'Game 1'!$A$2:$F$19,5,FALSE)),VLOOKUP($B4,'Game 1'!$A$2:$F$19,5,FALSE),0)</f>
        <v>0</v>
      </c>
      <c r="E4" s="1">
        <f>IF(ISNUMBER(VLOOKUP($B4,'Game 2'!$A$2:$F$19,4,FALSE)),VLOOKUP($B4,'Game 2'!$A$2:$F$19,4,FALSE),0)</f>
        <v>1</v>
      </c>
      <c r="F4" s="1">
        <f>IF(ISNUMBER(VLOOKUP($B4,'Game 2'!$A$2:$F$19,5,FALSE)),VLOOKUP($B4,'Game 2'!$A$2:$F$19,5,FALSE),0)</f>
        <v>2</v>
      </c>
      <c r="G4" s="1">
        <f>IF(ISNUMBER(VLOOKUP($B4,'Game 3'!$A$2:$F$19,4,FALSE)),VLOOKUP($B4,'Game 3'!$A$2:$F$19,4,FALSE),0)</f>
        <v>3</v>
      </c>
      <c r="H4" s="1">
        <f>IF(ISNUMBER(VLOOKUP($B4,'Game 3'!$A$2:$F$19,5,FALSE)),VLOOKUP($B4,'Game 3'!$A$2:$F$19,5,FALSE),0)</f>
        <v>1</v>
      </c>
      <c r="I4" s="1">
        <f>IF(ISNUMBER(VLOOKUP($B4,'Game 4'!$A$2:$F$19,4,FALSE)),VLOOKUP($B4,'Game 4'!$A$2:$F$19,4,FALSE),0)</f>
        <v>4</v>
      </c>
      <c r="J4" s="1">
        <f>IF(ISNUMBER(VLOOKUP($B4,'Game 4'!$A$2:$F$19,5,FALSE)),VLOOKUP($B4,'Game 4'!$A$2:$F$19,5,FALSE),0)</f>
        <v>1</v>
      </c>
      <c r="K4" s="1">
        <f>IF(ISNUMBER(VLOOKUP($B4,'Game 5'!$A$2:$F$19,4,FALSE)),VLOOKUP($B4,'Game 5'!$A$2:$F$19,4,FALSE),0)</f>
        <v>1</v>
      </c>
      <c r="L4" s="1">
        <f>IF(ISNUMBER(VLOOKUP($B4,'Game 5'!$A$2:$F$19,5,FALSE)),VLOOKUP($B4,'Game 5'!$A$2:$F$19,5,FALSE),0)</f>
        <v>1</v>
      </c>
      <c r="M4" s="1">
        <f>IF(ISNUMBER(VLOOKUP($B4,'Game 6'!$A$2:$F$19,4,FALSE)),VLOOKUP($B4,'Game 6'!$A$2:$F$19,4,FALSE),0)</f>
        <v>1</v>
      </c>
      <c r="N4" s="1">
        <f>IF(ISNUMBER(VLOOKUP($B4,'Game 6'!$A$2:$F$19,5,FALSE)),VLOOKUP($B4,'Game 6'!$A$2:$F$19,5,FALSE),0)</f>
        <v>0</v>
      </c>
      <c r="O4" s="1">
        <f>IF(ISNUMBER(VLOOKUP($B4,'Game 7'!$A$2:$F$19,4,FALSE)),VLOOKUP($B4,'Game 7'!$A$2:$F$19,4,FALSE),0)</f>
        <v>1</v>
      </c>
      <c r="P4" s="1">
        <f>IF(ISNUMBER(VLOOKUP($B4,'Game 7'!$A$2:$F$19,5,FALSE)),VLOOKUP($B4,'Game 7'!$A$2:$F$19,5,FALSE),0)</f>
        <v>1</v>
      </c>
      <c r="Q4" s="1">
        <f>IF(ISNUMBER(VLOOKUP($B4,'Game 8'!$A$2:$F$19,4,FALSE)),VLOOKUP($B4,'Game 8'!$A$2:$F$19,4,FALSE),0)</f>
        <v>1</v>
      </c>
      <c r="R4" s="1">
        <f>IF(ISNUMBER(VLOOKUP($B4,'Game 8'!$A$2:$F$19,5,FALSE)),VLOOKUP($B4,'Game 8'!$A$2:$F$19,5,FALSE),0)</f>
        <v>1</v>
      </c>
      <c r="S4" s="1">
        <f>IF(ISNUMBER(VLOOKUP($B4,Championship!$A$2:$F$19,4,FALSE)),VLOOKUP($B4,Championship!$A$2:$F$19,4,FALSE),0)</f>
        <v>4</v>
      </c>
      <c r="T4" s="1">
        <f>IF(ISNUMBER(VLOOKUP($B4,Championship!$A$2:$F$19,5,FALSE)),VLOOKUP($B4,Championship!$A$2:$F$19,5,FALSE),0)</f>
        <v>1</v>
      </c>
    </row>
    <row r="5" spans="1:20" ht="13.5">
      <c r="A5" s="1" t="str">
        <f>'Team roster'!A4</f>
        <v>Cotto, Tyler </v>
      </c>
      <c r="B5" s="1">
        <f>'Team roster'!B4</f>
        <v>30</v>
      </c>
      <c r="C5" s="1">
        <f>IF(ISNUMBER(VLOOKUP($B5,'Game 1'!$A$2:$F$19,4,FALSE)),VLOOKUP($B5,'Game 1'!$A$2:$F$19,4,FALSE),0)</f>
        <v>1</v>
      </c>
      <c r="D5" s="1">
        <f>IF(ISNUMBER(VLOOKUP($B5,'Game 1'!$A$2:$F$19,5,FALSE)),VLOOKUP($B5,'Game 1'!$A$2:$F$19,5,FALSE),0)</f>
        <v>1</v>
      </c>
      <c r="E5" s="1">
        <f>IF(ISNUMBER(VLOOKUP($B5,'Game 2'!$A$2:$F$19,4,FALSE)),VLOOKUP($B5,'Game 2'!$A$2:$F$19,4,FALSE),0)</f>
        <v>2</v>
      </c>
      <c r="F5" s="1">
        <f>IF(ISNUMBER(VLOOKUP($B5,'Game 2'!$A$2:$F$19,5,FALSE)),VLOOKUP($B5,'Game 2'!$A$2:$F$19,5,FALSE),0)</f>
        <v>0</v>
      </c>
      <c r="G5" s="1">
        <f>IF(ISNUMBER(VLOOKUP($B5,'Game 3'!$A$2:$F$19,4,FALSE)),VLOOKUP($B5,'Game 3'!$A$2:$F$19,4,FALSE),0)</f>
        <v>0</v>
      </c>
      <c r="H5" s="1">
        <f>IF(ISNUMBER(VLOOKUP($B5,'Game 3'!$A$2:$F$19,5,FALSE)),VLOOKUP($B5,'Game 3'!$A$2:$F$19,5,FALSE),0)</f>
        <v>0</v>
      </c>
      <c r="I5" s="1">
        <f>IF(ISNUMBER(VLOOKUP($B5,'Game 4'!$A$2:$F$19,4,FALSE)),VLOOKUP($B5,'Game 4'!$A$2:$F$19,4,FALSE),0)</f>
        <v>0</v>
      </c>
      <c r="J5" s="1">
        <f>IF(ISNUMBER(VLOOKUP($B5,'Game 4'!$A$2:$F$19,5,FALSE)),VLOOKUP($B5,'Game 4'!$A$2:$F$19,5,FALSE),0)</f>
        <v>2</v>
      </c>
      <c r="K5" s="1">
        <f>IF(ISNUMBER(VLOOKUP($B5,'Game 5'!$A$2:$F$19,4,FALSE)),VLOOKUP($B5,'Game 5'!$A$2:$F$19,4,FALSE),0)</f>
        <v>2</v>
      </c>
      <c r="L5" s="1">
        <f>IF(ISNUMBER(VLOOKUP($B5,'Game 5'!$A$2:$F$19,5,FALSE)),VLOOKUP($B5,'Game 5'!$A$2:$F$19,5,FALSE),0)</f>
        <v>1</v>
      </c>
      <c r="M5" s="1">
        <f>IF(ISNUMBER(VLOOKUP($B5,'Game 6'!$A$2:$F$19,4,FALSE)),VLOOKUP($B5,'Game 6'!$A$2:$F$19,4,FALSE),0)</f>
        <v>2</v>
      </c>
      <c r="N5" s="1">
        <f>IF(ISNUMBER(VLOOKUP($B5,'Game 6'!$A$2:$F$19,5,FALSE)),VLOOKUP($B5,'Game 6'!$A$2:$F$19,5,FALSE),0)</f>
        <v>2</v>
      </c>
      <c r="O5" s="1">
        <f>IF(ISNUMBER(VLOOKUP($B5,'Game 7'!$A$2:$F$19,4,FALSE)),VLOOKUP($B5,'Game 7'!$A$2:$F$19,4,FALSE),0)</f>
        <v>0</v>
      </c>
      <c r="P5" s="1">
        <f>IF(ISNUMBER(VLOOKUP($B5,'Game 7'!$A$2:$F$19,5,FALSE)),VLOOKUP($B5,'Game 7'!$A$2:$F$19,5,FALSE),0)</f>
        <v>2</v>
      </c>
      <c r="Q5" s="1">
        <f>IF(ISNUMBER(VLOOKUP($B5,'Game 8'!$A$2:$F$19,4,FALSE)),VLOOKUP($B5,'Game 8'!$A$2:$F$19,4,FALSE),0)</f>
        <v>1</v>
      </c>
      <c r="R5" s="1">
        <f>IF(ISNUMBER(VLOOKUP($B5,'Game 8'!$A$2:$F$19,5,FALSE)),VLOOKUP($B5,'Game 8'!$A$2:$F$19,5,FALSE),0)</f>
        <v>1</v>
      </c>
      <c r="S5" s="1">
        <f>IF(ISNUMBER(VLOOKUP($B5,Championship!$A$2:$F$19,4,FALSE)),VLOOKUP($B5,Championship!$A$2:$F$19,4,FALSE),0)</f>
        <v>1</v>
      </c>
      <c r="T5" s="1">
        <f>IF(ISNUMBER(VLOOKUP($B5,Championship!$A$2:$F$19,5,FALSE)),VLOOKUP($B5,Championship!$A$2:$F$19,5,FALSE),0)</f>
        <v>0</v>
      </c>
    </row>
    <row r="6" spans="1:20" ht="13.5">
      <c r="A6" s="1" t="str">
        <f>'Team roster'!A5</f>
        <v>Deflines, Olivier</v>
      </c>
      <c r="B6" s="1">
        <f>'Team roster'!B5</f>
        <v>9</v>
      </c>
      <c r="C6" s="1">
        <f>IF(ISNUMBER(VLOOKUP($B6,'Game 1'!$A$2:$F$19,4,FALSE)),VLOOKUP($B6,'Game 1'!$A$2:$F$19,4,FALSE),0)</f>
        <v>0</v>
      </c>
      <c r="D6" s="1">
        <f>IF(ISNUMBER(VLOOKUP($B6,'Game 1'!$A$2:$F$19,5,FALSE)),VLOOKUP($B6,'Game 1'!$A$2:$F$19,5,FALSE),0)</f>
        <v>0</v>
      </c>
      <c r="E6" s="1">
        <f>IF(ISNUMBER(VLOOKUP($B6,'Game 2'!$A$2:$F$19,4,FALSE)),VLOOKUP($B6,'Game 2'!$A$2:$F$19,4,FALSE),0)</f>
        <v>0</v>
      </c>
      <c r="F6" s="1">
        <f>IF(ISNUMBER(VLOOKUP($B6,'Game 2'!$A$2:$F$19,5,FALSE)),VLOOKUP($B6,'Game 2'!$A$2:$F$19,5,FALSE),0)</f>
        <v>0</v>
      </c>
      <c r="G6" s="1">
        <f>IF(ISNUMBER(VLOOKUP($B6,'Game 3'!$A$2:$F$19,4,FALSE)),VLOOKUP($B6,'Game 3'!$A$2:$F$19,4,FALSE),0)</f>
        <v>0</v>
      </c>
      <c r="H6" s="1">
        <f>IF(ISNUMBER(VLOOKUP($B6,'Game 3'!$A$2:$F$19,5,FALSE)),VLOOKUP($B6,'Game 3'!$A$2:$F$19,5,FALSE),0)</f>
        <v>0</v>
      </c>
      <c r="I6" s="1">
        <f>IF(ISNUMBER(VLOOKUP($B6,'Game 4'!$A$2:$F$19,4,FALSE)),VLOOKUP($B6,'Game 4'!$A$2:$F$19,4,FALSE),0)</f>
        <v>1</v>
      </c>
      <c r="J6" s="1">
        <f>IF(ISNUMBER(VLOOKUP($B6,'Game 4'!$A$2:$F$19,5,FALSE)),VLOOKUP($B6,'Game 4'!$A$2:$F$19,5,FALSE),0)</f>
        <v>0</v>
      </c>
      <c r="K6" s="1">
        <f>IF(ISNUMBER(VLOOKUP($B6,'Game 5'!$A$2:$F$19,4,FALSE)),VLOOKUP($B6,'Game 5'!$A$2:$F$19,4,FALSE),0)</f>
        <v>0</v>
      </c>
      <c r="L6" s="1">
        <f>IF(ISNUMBER(VLOOKUP($B6,'Game 5'!$A$2:$F$19,5,FALSE)),VLOOKUP($B6,'Game 5'!$A$2:$F$19,5,FALSE),0)</f>
        <v>0</v>
      </c>
      <c r="M6" s="1">
        <f>IF(ISNUMBER(VLOOKUP($B6,'Game 6'!$A$2:$F$19,4,FALSE)),VLOOKUP($B6,'Game 6'!$A$2:$F$19,4,FALSE),0)</f>
        <v>0</v>
      </c>
      <c r="N6" s="1">
        <f>IF(ISNUMBER(VLOOKUP($B6,'Game 6'!$A$2:$F$19,5,FALSE)),VLOOKUP($B6,'Game 6'!$A$2:$F$19,5,FALSE),0)</f>
        <v>1</v>
      </c>
      <c r="O6" s="1">
        <f>IF(ISNUMBER(VLOOKUP($B6,'Game 7'!$A$2:$F$19,4,FALSE)),VLOOKUP($B6,'Game 7'!$A$2:$F$19,4,FALSE),0)</f>
        <v>0</v>
      </c>
      <c r="P6" s="1">
        <f>IF(ISNUMBER(VLOOKUP($B6,'Game 7'!$A$2:$F$19,5,FALSE)),VLOOKUP($B6,'Game 7'!$A$2:$F$19,5,FALSE),0)</f>
        <v>1</v>
      </c>
      <c r="Q6" s="1">
        <f>IF(ISNUMBER(VLOOKUP($B6,'Game 8'!$A$2:$F$19,4,FALSE)),VLOOKUP($B6,'Game 8'!$A$2:$F$19,4,FALSE),0)</f>
        <v>0</v>
      </c>
      <c r="R6" s="1">
        <f>IF(ISNUMBER(VLOOKUP($B6,'Game 8'!$A$2:$F$19,5,FALSE)),VLOOKUP($B6,'Game 8'!$A$2:$F$19,5,FALSE),0)</f>
        <v>0</v>
      </c>
      <c r="S6" s="1">
        <f>IF(ISNUMBER(VLOOKUP($B6,Championship!$A$2:$F$19,4,FALSE)),VLOOKUP($B6,Championship!$A$2:$F$19,4,FALSE),0)</f>
        <v>1</v>
      </c>
      <c r="T6" s="1">
        <f>IF(ISNUMBER(VLOOKUP($B6,Championship!$A$2:$F$19,5,FALSE)),VLOOKUP($B6,Championship!$A$2:$F$19,5,FALSE),0)</f>
        <v>1</v>
      </c>
    </row>
    <row r="7" spans="1:20" ht="13.5">
      <c r="A7" s="1" t="str">
        <f>'Team roster'!A6</f>
        <v>Donis, Joe</v>
      </c>
      <c r="B7" s="1">
        <f>'Team roster'!B6</f>
        <v>58</v>
      </c>
      <c r="C7" s="1">
        <f>IF(ISNUMBER(VLOOKUP($B7,'Game 1'!$A$2:$F$19,4,FALSE)),VLOOKUP($B7,'Game 1'!$A$2:$F$19,4,FALSE),0)</f>
        <v>0</v>
      </c>
      <c r="D7" s="1">
        <f>IF(ISNUMBER(VLOOKUP($B7,'Game 1'!$A$2:$F$19,5,FALSE)),VLOOKUP($B7,'Game 1'!$A$2:$F$19,5,FALSE),0)</f>
        <v>1</v>
      </c>
      <c r="E7" s="1">
        <f>IF(ISNUMBER(VLOOKUP($B7,'Game 2'!$A$2:$F$19,4,FALSE)),VLOOKUP($B7,'Game 2'!$A$2:$F$19,4,FALSE),0)</f>
        <v>0</v>
      </c>
      <c r="F7" s="1">
        <f>IF(ISNUMBER(VLOOKUP($B7,'Game 2'!$A$2:$F$19,5,FALSE)),VLOOKUP($B7,'Game 2'!$A$2:$F$19,5,FALSE),0)</f>
        <v>0</v>
      </c>
      <c r="G7" s="1">
        <f>IF(ISNUMBER(VLOOKUP($B7,'Game 3'!$A$2:$F$19,4,FALSE)),VLOOKUP($B7,'Game 3'!$A$2:$F$19,4,FALSE),0)</f>
        <v>0</v>
      </c>
      <c r="H7" s="1">
        <f>IF(ISNUMBER(VLOOKUP($B7,'Game 3'!$A$2:$F$19,5,FALSE)),VLOOKUP($B7,'Game 3'!$A$2:$F$19,5,FALSE),0)</f>
        <v>0</v>
      </c>
      <c r="I7" s="1">
        <f>IF(ISNUMBER(VLOOKUP($B7,'Game 4'!$A$2:$F$19,4,FALSE)),VLOOKUP($B7,'Game 4'!$A$2:$F$19,4,FALSE),0)</f>
        <v>0</v>
      </c>
      <c r="J7" s="1">
        <f>IF(ISNUMBER(VLOOKUP($B7,'Game 4'!$A$2:$F$19,5,FALSE)),VLOOKUP($B7,'Game 4'!$A$2:$F$19,5,FALSE),0)</f>
        <v>0</v>
      </c>
      <c r="K7" s="1">
        <f>IF(ISNUMBER(VLOOKUP($B7,'Game 5'!$A$2:$F$19,4,FALSE)),VLOOKUP($B7,'Game 5'!$A$2:$F$19,4,FALSE),0)</f>
        <v>0</v>
      </c>
      <c r="L7" s="1">
        <f>IF(ISNUMBER(VLOOKUP($B7,'Game 5'!$A$2:$F$19,5,FALSE)),VLOOKUP($B7,'Game 5'!$A$2:$F$19,5,FALSE),0)</f>
        <v>0</v>
      </c>
      <c r="M7" s="1">
        <f>IF(ISNUMBER(VLOOKUP($B7,'Game 6'!$A$2:$F$19,4,FALSE)),VLOOKUP($B7,'Game 6'!$A$2:$F$19,4,FALSE),0)</f>
        <v>0</v>
      </c>
      <c r="N7" s="1">
        <f>IF(ISNUMBER(VLOOKUP($B7,'Game 6'!$A$2:$F$19,5,FALSE)),VLOOKUP($B7,'Game 6'!$A$2:$F$19,5,FALSE),0)</f>
        <v>0</v>
      </c>
      <c r="O7" s="1">
        <f>IF(ISNUMBER(VLOOKUP($B7,'Game 7'!$A$2:$F$19,4,FALSE)),VLOOKUP($B7,'Game 7'!$A$2:$F$19,4,FALSE),0)</f>
        <v>0</v>
      </c>
      <c r="P7" s="1">
        <f>IF(ISNUMBER(VLOOKUP($B7,'Game 7'!$A$2:$F$19,5,FALSE)),VLOOKUP($B7,'Game 7'!$A$2:$F$19,5,FALSE),0)</f>
        <v>0</v>
      </c>
      <c r="Q7" s="1">
        <f>IF(ISNUMBER(VLOOKUP($B7,'Game 8'!$A$2:$F$19,4,FALSE)),VLOOKUP($B7,'Game 8'!$A$2:$F$19,4,FALSE),0)</f>
        <v>1</v>
      </c>
      <c r="R7" s="1">
        <f>IF(ISNUMBER(VLOOKUP($B7,'Game 8'!$A$2:$F$19,5,FALSE)),VLOOKUP($B7,'Game 8'!$A$2:$F$19,5,FALSE),0)</f>
        <v>0</v>
      </c>
      <c r="S7" s="1">
        <f>IF(ISNUMBER(VLOOKUP($B7,Championship!$A$2:$F$19,4,FALSE)),VLOOKUP($B7,Championship!$A$2:$F$19,4,FALSE),0)</f>
        <v>1</v>
      </c>
      <c r="T7" s="1">
        <f>IF(ISNUMBER(VLOOKUP($B7,Championship!$A$2:$F$19,5,FALSE)),VLOOKUP($B7,Championship!$A$2:$F$19,5,FALSE),0)</f>
        <v>1</v>
      </c>
    </row>
    <row r="8" spans="1:20" ht="13.5">
      <c r="A8" s="1" t="str">
        <f>'Team roster'!A7</f>
        <v>Dudley, Graham</v>
      </c>
      <c r="B8" s="1">
        <f>'Team roster'!B7</f>
        <v>19</v>
      </c>
      <c r="C8" s="1">
        <f>IF(ISNUMBER(VLOOKUP($B8,'Game 1'!$A$2:$F$19,4,FALSE)),VLOOKUP($B8,'Game 1'!$A$2:$F$19,4,FALSE),0)</f>
        <v>0</v>
      </c>
      <c r="D8" s="1">
        <f>IF(ISNUMBER(VLOOKUP($B8,'Game 1'!$A$2:$F$19,5,FALSE)),VLOOKUP($B8,'Game 1'!$A$2:$F$19,5,FALSE),0)</f>
        <v>1</v>
      </c>
      <c r="E8" s="1">
        <f>IF(ISNUMBER(VLOOKUP($B8,'Game 2'!$A$2:$F$19,4,FALSE)),VLOOKUP($B8,'Game 2'!$A$2:$F$19,4,FALSE),0)</f>
        <v>0</v>
      </c>
      <c r="F8" s="1">
        <f>IF(ISNUMBER(VLOOKUP($B8,'Game 2'!$A$2:$F$19,5,FALSE)),VLOOKUP($B8,'Game 2'!$A$2:$F$19,5,FALSE),0)</f>
        <v>0</v>
      </c>
      <c r="G8" s="1">
        <f>IF(ISNUMBER(VLOOKUP($B8,'Game 3'!$A$2:$F$19,4,FALSE)),VLOOKUP($B8,'Game 3'!$A$2:$F$19,4,FALSE),0)</f>
        <v>0</v>
      </c>
      <c r="H8" s="1">
        <f>IF(ISNUMBER(VLOOKUP($B8,'Game 3'!$A$2:$F$19,5,FALSE)),VLOOKUP($B8,'Game 3'!$A$2:$F$19,5,FALSE),0)</f>
        <v>1</v>
      </c>
      <c r="I8" s="1">
        <f>IF(ISNUMBER(VLOOKUP($B8,'Game 4'!$A$2:$F$19,4,FALSE)),VLOOKUP($B8,'Game 4'!$A$2:$F$19,4,FALSE),0)</f>
        <v>1</v>
      </c>
      <c r="J8" s="1">
        <f>IF(ISNUMBER(VLOOKUP($B8,'Game 4'!$A$2:$F$19,5,FALSE)),VLOOKUP($B8,'Game 4'!$A$2:$F$19,5,FALSE),0)</f>
        <v>0</v>
      </c>
      <c r="K8" s="1">
        <f>IF(ISNUMBER(VLOOKUP($B8,'Game 5'!$A$2:$F$19,4,FALSE)),VLOOKUP($B8,'Game 5'!$A$2:$F$19,4,FALSE),0)</f>
        <v>0</v>
      </c>
      <c r="L8" s="1">
        <f>IF(ISNUMBER(VLOOKUP($B8,'Game 5'!$A$2:$F$19,5,FALSE)),VLOOKUP($B8,'Game 5'!$A$2:$F$19,5,FALSE),0)</f>
        <v>0</v>
      </c>
      <c r="M8" s="1">
        <f>IF(ISNUMBER(VLOOKUP($B8,'Game 6'!$A$2:$F$19,4,FALSE)),VLOOKUP($B8,'Game 6'!$A$2:$F$19,4,FALSE),0)</f>
        <v>1</v>
      </c>
      <c r="N8" s="1">
        <f>IF(ISNUMBER(VLOOKUP($B8,'Game 6'!$A$2:$F$19,5,FALSE)),VLOOKUP($B8,'Game 6'!$A$2:$F$19,5,FALSE),0)</f>
        <v>0</v>
      </c>
      <c r="O8" s="1">
        <f>IF(ISNUMBER(VLOOKUP($B8,'Game 7'!$A$2:$F$19,4,FALSE)),VLOOKUP($B8,'Game 7'!$A$2:$F$19,4,FALSE),0)</f>
        <v>0</v>
      </c>
      <c r="P8" s="1">
        <f>IF(ISNUMBER(VLOOKUP($B8,'Game 7'!$A$2:$F$19,5,FALSE)),VLOOKUP($B8,'Game 7'!$A$2:$F$19,5,FALSE),0)</f>
        <v>0</v>
      </c>
      <c r="Q8" s="1">
        <f>IF(ISNUMBER(VLOOKUP($B8,'Game 8'!$A$2:$F$19,4,FALSE)),VLOOKUP($B8,'Game 8'!$A$2:$F$19,4,FALSE),0)</f>
        <v>0</v>
      </c>
      <c r="R8" s="1">
        <f>IF(ISNUMBER(VLOOKUP($B8,'Game 8'!$A$2:$F$19,5,FALSE)),VLOOKUP($B8,'Game 8'!$A$2:$F$19,5,FALSE),0)</f>
        <v>1</v>
      </c>
      <c r="S8" s="1">
        <f>IF(ISNUMBER(VLOOKUP($B8,Championship!$A$2:$F$19,4,FALSE)),VLOOKUP($B8,Championship!$A$2:$F$19,4,FALSE),0)</f>
        <v>0</v>
      </c>
      <c r="T8" s="1">
        <f>IF(ISNUMBER(VLOOKUP($B8,Championship!$A$2:$F$19,5,FALSE)),VLOOKUP($B8,Championship!$A$2:$F$19,5,FALSE),0)</f>
        <v>0</v>
      </c>
    </row>
    <row r="9" spans="1:20" ht="13.5">
      <c r="A9" s="1" t="str">
        <f>'Team roster'!A8</f>
        <v>Gollihur, Andrew</v>
      </c>
      <c r="B9" s="1">
        <f>'Team roster'!B8</f>
        <v>7</v>
      </c>
      <c r="C9" s="1">
        <f>IF(ISNUMBER(VLOOKUP($B9,'Game 1'!$A$2:$F$19,4,FALSE)),VLOOKUP($B9,'Game 1'!$A$2:$F$19,4,FALSE),0)</f>
        <v>1</v>
      </c>
      <c r="D9" s="1">
        <f>IF(ISNUMBER(VLOOKUP($B9,'Game 1'!$A$2:$F$19,5,FALSE)),VLOOKUP($B9,'Game 1'!$A$2:$F$19,5,FALSE),0)</f>
        <v>0</v>
      </c>
      <c r="E9" s="1">
        <f>IF(ISNUMBER(VLOOKUP($B9,'Game 2'!$A$2:$F$19,4,FALSE)),VLOOKUP($B9,'Game 2'!$A$2:$F$19,4,FALSE),0)</f>
        <v>1</v>
      </c>
      <c r="F9" s="1">
        <f>IF(ISNUMBER(VLOOKUP($B9,'Game 2'!$A$2:$F$19,5,FALSE)),VLOOKUP($B9,'Game 2'!$A$2:$F$19,5,FALSE),0)</f>
        <v>1</v>
      </c>
      <c r="G9" s="1">
        <f>IF(ISNUMBER(VLOOKUP($B9,'Game 3'!$A$2:$F$19,4,FALSE)),VLOOKUP($B9,'Game 3'!$A$2:$F$19,4,FALSE),0)</f>
        <v>0</v>
      </c>
      <c r="H9" s="1">
        <f>IF(ISNUMBER(VLOOKUP($B9,'Game 3'!$A$2:$F$19,5,FALSE)),VLOOKUP($B9,'Game 3'!$A$2:$F$19,5,FALSE),0)</f>
        <v>0</v>
      </c>
      <c r="I9" s="1">
        <f>IF(ISNUMBER(VLOOKUP($B9,'Game 4'!$A$2:$F$19,4,FALSE)),VLOOKUP($B9,'Game 4'!$A$2:$F$19,4,FALSE),0)</f>
        <v>0</v>
      </c>
      <c r="J9" s="1">
        <f>IF(ISNUMBER(VLOOKUP($B9,'Game 4'!$A$2:$F$19,5,FALSE)),VLOOKUP($B9,'Game 4'!$A$2:$F$19,5,FALSE),0)</f>
        <v>0</v>
      </c>
      <c r="K9" s="1">
        <f>IF(ISNUMBER(VLOOKUP($B9,'Game 5'!$A$2:$F$19,4,FALSE)),VLOOKUP($B9,'Game 5'!$A$2:$F$19,4,FALSE),0)</f>
        <v>0</v>
      </c>
      <c r="L9" s="1">
        <f>IF(ISNUMBER(VLOOKUP($B9,'Game 5'!$A$2:$F$19,5,FALSE)),VLOOKUP($B9,'Game 5'!$A$2:$F$19,5,FALSE),0)</f>
        <v>0</v>
      </c>
      <c r="M9" s="1">
        <f>IF(ISNUMBER(VLOOKUP($B9,'Game 6'!$A$2:$F$19,4,FALSE)),VLOOKUP($B9,'Game 6'!$A$2:$F$19,4,FALSE),0)</f>
        <v>0</v>
      </c>
      <c r="N9" s="1">
        <f>IF(ISNUMBER(VLOOKUP($B9,'Game 6'!$A$2:$F$19,5,FALSE)),VLOOKUP($B9,'Game 6'!$A$2:$F$19,5,FALSE),0)</f>
        <v>0</v>
      </c>
      <c r="O9" s="1">
        <f>IF(ISNUMBER(VLOOKUP($B9,'Game 7'!$A$2:$F$19,4,FALSE)),VLOOKUP($B9,'Game 7'!$A$2:$F$19,4,FALSE),0)</f>
        <v>0</v>
      </c>
      <c r="P9" s="1">
        <f>IF(ISNUMBER(VLOOKUP($B9,'Game 7'!$A$2:$F$19,5,FALSE)),VLOOKUP($B9,'Game 7'!$A$2:$F$19,5,FALSE),0)</f>
        <v>0</v>
      </c>
      <c r="Q9" s="1">
        <f>IF(ISNUMBER(VLOOKUP($B9,'Game 8'!$A$2:$F$19,4,FALSE)),VLOOKUP($B9,'Game 8'!$A$2:$F$19,4,FALSE),0)</f>
        <v>0</v>
      </c>
      <c r="R9" s="1">
        <f>IF(ISNUMBER(VLOOKUP($B9,'Game 8'!$A$2:$F$19,5,FALSE)),VLOOKUP($B9,'Game 8'!$A$2:$F$19,5,FALSE),0)</f>
        <v>0</v>
      </c>
      <c r="S9" s="1">
        <f>IF(ISNUMBER(VLOOKUP($B9,Championship!$A$2:$F$19,4,FALSE)),VLOOKUP($B9,Championship!$A$2:$F$19,4,FALSE),0)</f>
        <v>0</v>
      </c>
      <c r="T9" s="1">
        <f>IF(ISNUMBER(VLOOKUP($B9,Championship!$A$2:$F$19,5,FALSE)),VLOOKUP($B9,Championship!$A$2:$F$19,5,FALSE),0)</f>
        <v>3</v>
      </c>
    </row>
    <row r="10" spans="1:20" ht="13.5">
      <c r="A10" s="1" t="s">
        <v>12</v>
      </c>
      <c r="B10" s="1">
        <v>71</v>
      </c>
      <c r="C10" s="1">
        <f>IF(ISNUMBER(VLOOKUP($B10,'Game 1'!$A$2:$F$19,4,FALSE)),VLOOKUP($B10,'Game 1'!$A$2:$F$19,4,FALSE),0)</f>
        <v>0</v>
      </c>
      <c r="D10" s="1">
        <f>IF(ISNUMBER(VLOOKUP($B10,'Game 1'!$A$2:$F$19,5,FALSE)),VLOOKUP($B10,'Game 1'!$A$2:$F$19,5,FALSE),0)</f>
        <v>0</v>
      </c>
      <c r="E10" s="1">
        <f>IF(ISNUMBER(VLOOKUP($B10,'Game 2'!$A$2:$F$19,4,FALSE)),VLOOKUP($B10,'Game 2'!$A$2:$F$19,4,FALSE),0)</f>
        <v>0</v>
      </c>
      <c r="F10" s="1">
        <f>IF(ISNUMBER(VLOOKUP($B10,'Game 2'!$A$2:$F$19,5,FALSE)),VLOOKUP($B10,'Game 2'!$A$2:$F$19,5,FALSE),0)</f>
        <v>0</v>
      </c>
      <c r="G10" s="1">
        <f>IF(ISNUMBER(VLOOKUP($B10,'Game 3'!$A$2:$F$19,4,FALSE)),VLOOKUP($B10,'Game 3'!$A$2:$F$19,4,FALSE),0)</f>
        <v>0</v>
      </c>
      <c r="H10" s="1">
        <f>IF(ISNUMBER(VLOOKUP($B10,'Game 3'!$A$2:$F$19,5,FALSE)),VLOOKUP($B10,'Game 3'!$A$2:$F$19,5,FALSE),0)</f>
        <v>0</v>
      </c>
      <c r="I10" s="1">
        <f>IF(ISNUMBER(VLOOKUP($B10,'Game 4'!$A$2:$F$19,4,FALSE)),VLOOKUP($B10,'Game 4'!$A$2:$F$19,4,FALSE),0)</f>
        <v>0</v>
      </c>
      <c r="J10" s="1">
        <f>IF(ISNUMBER(VLOOKUP($B10,'Game 4'!$A$2:$F$19,5,FALSE)),VLOOKUP($B10,'Game 4'!$A$2:$F$19,5,FALSE),0)</f>
        <v>0</v>
      </c>
      <c r="K10" s="1">
        <f>IF(ISNUMBER(VLOOKUP($B10,'Game 5'!$A$2:$F$19,4,FALSE)),VLOOKUP($B10,'Game 5'!$A$2:$F$19,4,FALSE),0)</f>
        <v>0</v>
      </c>
      <c r="L10" s="1">
        <f>IF(ISNUMBER(VLOOKUP($B10,'Game 5'!$A$2:$F$19,5,FALSE)),VLOOKUP($B10,'Game 5'!$A$2:$F$19,5,FALSE),0)</f>
        <v>0</v>
      </c>
      <c r="M10" s="1">
        <f>IF(ISNUMBER(VLOOKUP($B10,'Game 6'!$A$2:$F$19,4,FALSE)),VLOOKUP($B10,'Game 6'!$A$2:$F$19,4,FALSE),0)</f>
        <v>0</v>
      </c>
      <c r="N10" s="1">
        <f>IF(ISNUMBER(VLOOKUP($B10,'Game 6'!$A$2:$F$19,5,FALSE)),VLOOKUP($B10,'Game 6'!$A$2:$F$19,5,FALSE),0)</f>
        <v>0</v>
      </c>
      <c r="O10" s="1">
        <f>IF(ISNUMBER(VLOOKUP($B10,'Game 7'!$A$2:$F$19,4,FALSE)),VLOOKUP($B10,'Game 7'!$A$2:$F$19,4,FALSE),0)</f>
        <v>0</v>
      </c>
      <c r="P10" s="1">
        <f>IF(ISNUMBER(VLOOKUP($B10,'Game 7'!$A$2:$F$19,5,FALSE)),VLOOKUP($B10,'Game 7'!$A$2:$F$19,5,FALSE),0)</f>
        <v>0</v>
      </c>
      <c r="Q10" s="1">
        <f>IF(ISNUMBER(VLOOKUP($B10,'Game 8'!$A$2:$F$19,4,FALSE)),VLOOKUP($B10,'Game 8'!$A$2:$F$19,4,FALSE),0)</f>
        <v>0</v>
      </c>
      <c r="R10" s="1">
        <f>IF(ISNUMBER(VLOOKUP($B10,'Game 8'!$A$2:$F$19,5,FALSE)),VLOOKUP($B10,'Game 8'!$A$2:$F$19,5,FALSE),0)</f>
        <v>0</v>
      </c>
      <c r="S10" s="1">
        <f>IF(ISNUMBER(VLOOKUP($B10,Championship!$A$2:$F$19,4,FALSE)),VLOOKUP($B10,Championship!$A$2:$F$19,4,FALSE),0)</f>
        <v>0</v>
      </c>
      <c r="T10" s="1">
        <f>IF(ISNUMBER(VLOOKUP($B10,Championship!$A$2:$F$19,5,FALSE)),VLOOKUP($B10,Championship!$A$2:$F$19,5,FALSE),0)</f>
        <v>0</v>
      </c>
    </row>
    <row r="11" spans="1:20" ht="13.5">
      <c r="A11" s="1" t="str">
        <f>'Team roster'!A10</f>
        <v>Hughes, Jesse</v>
      </c>
      <c r="B11" s="1">
        <f>'Team roster'!B10</f>
        <v>82</v>
      </c>
      <c r="C11" s="1">
        <f>IF(ISNUMBER(VLOOKUP($B11,'Game 1'!$A$2:$F$19,4,FALSE)),VLOOKUP($B11,'Game 1'!$A$2:$F$19,4,FALSE),0)</f>
        <v>1</v>
      </c>
      <c r="D11" s="1">
        <f>IF(ISNUMBER(VLOOKUP($B11,'Game 1'!$A$2:$F$19,5,FALSE)),VLOOKUP($B11,'Game 1'!$A$2:$F$19,5,FALSE),0)</f>
        <v>2</v>
      </c>
      <c r="E11" s="1">
        <f>IF(ISNUMBER(VLOOKUP($B11,'Game 2'!$A$2:$F$19,4,FALSE)),VLOOKUP($B11,'Game 2'!$A$2:$F$19,4,FALSE),0)</f>
        <v>0</v>
      </c>
      <c r="F11" s="1">
        <f>IF(ISNUMBER(VLOOKUP($B11,'Game 2'!$A$2:$F$19,5,FALSE)),VLOOKUP($B11,'Game 2'!$A$2:$F$19,5,FALSE),0)</f>
        <v>1</v>
      </c>
      <c r="G11" s="1">
        <f>IF(ISNUMBER(VLOOKUP($B11,'Game 3'!$A$2:$F$19,4,FALSE)),VLOOKUP($B11,'Game 3'!$A$2:$F$19,4,FALSE),0)</f>
        <v>1</v>
      </c>
      <c r="H11" s="1">
        <f>IF(ISNUMBER(VLOOKUP($B11,'Game 3'!$A$2:$F$19,5,FALSE)),VLOOKUP($B11,'Game 3'!$A$2:$F$19,5,FALSE),0)</f>
        <v>1</v>
      </c>
      <c r="I11" s="1">
        <f>IF(ISNUMBER(VLOOKUP($B11,'Game 4'!$A$2:$F$19,4,FALSE)),VLOOKUP($B11,'Game 4'!$A$2:$F$19,4,FALSE),0)</f>
        <v>0</v>
      </c>
      <c r="J11" s="1">
        <f>IF(ISNUMBER(VLOOKUP($B11,'Game 4'!$A$2:$F$19,5,FALSE)),VLOOKUP($B11,'Game 4'!$A$2:$F$19,5,FALSE),0)</f>
        <v>0</v>
      </c>
      <c r="K11" s="1">
        <f>IF(ISNUMBER(VLOOKUP($B11,'Game 5'!$A$2:$F$19,4,FALSE)),VLOOKUP($B11,'Game 5'!$A$2:$F$19,4,FALSE),0)</f>
        <v>0</v>
      </c>
      <c r="L11" s="1">
        <f>IF(ISNUMBER(VLOOKUP($B11,'Game 5'!$A$2:$F$19,5,FALSE)),VLOOKUP($B11,'Game 5'!$A$2:$F$19,5,FALSE),0)</f>
        <v>0</v>
      </c>
      <c r="M11" s="1">
        <f>IF(ISNUMBER(VLOOKUP($B11,'Game 6'!$A$2:$F$19,4,FALSE)),VLOOKUP($B11,'Game 6'!$A$2:$F$19,4,FALSE),0)</f>
        <v>0</v>
      </c>
      <c r="N11" s="1">
        <f>IF(ISNUMBER(VLOOKUP($B11,'Game 6'!$A$2:$F$19,5,FALSE)),VLOOKUP($B11,'Game 6'!$A$2:$F$19,5,FALSE),0)</f>
        <v>0</v>
      </c>
      <c r="O11" s="1">
        <f>IF(ISNUMBER(VLOOKUP($B11,'Game 7'!$A$2:$F$19,4,FALSE)),VLOOKUP($B11,'Game 7'!$A$2:$F$19,4,FALSE),0)</f>
        <v>1</v>
      </c>
      <c r="P11" s="1">
        <f>IF(ISNUMBER(VLOOKUP($B11,'Game 7'!$A$2:$F$19,5,FALSE)),VLOOKUP($B11,'Game 7'!$A$2:$F$19,5,FALSE),0)</f>
        <v>0</v>
      </c>
      <c r="Q11" s="1">
        <f>IF(ISNUMBER(VLOOKUP($B11,'Game 8'!$A$2:$F$19,4,FALSE)),VLOOKUP($B11,'Game 8'!$A$2:$F$19,4,FALSE),0)</f>
        <v>0</v>
      </c>
      <c r="R11" s="1">
        <f>IF(ISNUMBER(VLOOKUP($B11,'Game 8'!$A$2:$F$19,5,FALSE)),VLOOKUP($B11,'Game 8'!$A$2:$F$19,5,FALSE),0)</f>
        <v>0</v>
      </c>
      <c r="S11" s="1">
        <f>IF(ISNUMBER(VLOOKUP($B11,Championship!$A$2:$F$19,4,FALSE)),VLOOKUP($B11,Championship!$A$2:$F$19,4,FALSE),0)</f>
        <v>0</v>
      </c>
      <c r="T11" s="1">
        <f>IF(ISNUMBER(VLOOKUP($B11,Championship!$A$2:$F$19,5,FALSE)),VLOOKUP($B11,Championship!$A$2:$F$19,5,FALSE),0)</f>
        <v>0</v>
      </c>
    </row>
    <row r="12" spans="1:20" ht="13.5">
      <c r="A12" s="1" t="str">
        <f>'Team roster'!A11</f>
        <v>Johnston, Andrew</v>
      </c>
      <c r="B12" s="1">
        <f>'Team roster'!B11</f>
        <v>4</v>
      </c>
      <c r="C12" s="1">
        <f>IF(ISNUMBER(VLOOKUP($B12,'Game 1'!$A$2:$F$19,4,FALSE)),VLOOKUP($B12,'Game 1'!$A$2:$F$19,4,FALSE),0)</f>
        <v>0</v>
      </c>
      <c r="D12" s="1">
        <f>IF(ISNUMBER(VLOOKUP($B12,'Game 1'!$A$2:$F$19,5,FALSE)),VLOOKUP($B12,'Game 1'!$A$2:$F$19,5,FALSE),0)</f>
        <v>1</v>
      </c>
      <c r="E12" s="1">
        <f>IF(ISNUMBER(VLOOKUP($B12,'Game 2'!$A$2:$F$19,4,FALSE)),VLOOKUP($B12,'Game 2'!$A$2:$F$19,4,FALSE),0)</f>
        <v>1</v>
      </c>
      <c r="F12" s="1">
        <f>IF(ISNUMBER(VLOOKUP($B12,'Game 2'!$A$2:$F$19,5,FALSE)),VLOOKUP($B12,'Game 2'!$A$2:$F$19,5,FALSE),0)</f>
        <v>1</v>
      </c>
      <c r="G12" s="1">
        <f>IF(ISNUMBER(VLOOKUP($B12,'Game 3'!$A$2:$F$19,4,FALSE)),VLOOKUP($B12,'Game 3'!$A$2:$F$19,4,FALSE),0)</f>
        <v>0</v>
      </c>
      <c r="H12" s="1">
        <f>IF(ISNUMBER(VLOOKUP($B12,'Game 3'!$A$2:$F$19,5,FALSE)),VLOOKUP($B12,'Game 3'!$A$2:$F$19,5,FALSE),0)</f>
        <v>0</v>
      </c>
      <c r="I12" s="1">
        <f>IF(ISNUMBER(VLOOKUP($B12,'Game 4'!$A$2:$F$19,4,FALSE)),VLOOKUP($B12,'Game 4'!$A$2:$F$19,4,FALSE),0)</f>
        <v>1</v>
      </c>
      <c r="J12" s="1">
        <f>IF(ISNUMBER(VLOOKUP($B12,'Game 4'!$A$2:$F$19,5,FALSE)),VLOOKUP($B12,'Game 4'!$A$2:$F$19,5,FALSE),0)</f>
        <v>0</v>
      </c>
      <c r="K12" s="1">
        <f>IF(ISNUMBER(VLOOKUP($B12,'Game 5'!$A$2:$F$19,4,FALSE)),VLOOKUP($B12,'Game 5'!$A$2:$F$19,4,FALSE),0)</f>
        <v>1</v>
      </c>
      <c r="L12" s="1">
        <f>IF(ISNUMBER(VLOOKUP($B12,'Game 5'!$A$2:$F$19,5,FALSE)),VLOOKUP($B12,'Game 5'!$A$2:$F$19,5,FALSE),0)</f>
        <v>0</v>
      </c>
      <c r="M12" s="1">
        <f>IF(ISNUMBER(VLOOKUP($B12,'Game 6'!$A$2:$F$19,4,FALSE)),VLOOKUP($B12,'Game 6'!$A$2:$F$19,4,FALSE),0)</f>
        <v>0</v>
      </c>
      <c r="N12" s="1">
        <f>IF(ISNUMBER(VLOOKUP($B12,'Game 6'!$A$2:$F$19,5,FALSE)),VLOOKUP($B12,'Game 6'!$A$2:$F$19,5,FALSE),0)</f>
        <v>0</v>
      </c>
      <c r="O12" s="1">
        <f>IF(ISNUMBER(VLOOKUP($B12,'Game 7'!$A$2:$F$19,4,FALSE)),VLOOKUP($B12,'Game 7'!$A$2:$F$19,4,FALSE),0)</f>
        <v>2</v>
      </c>
      <c r="P12" s="1">
        <f>IF(ISNUMBER(VLOOKUP($B12,'Game 7'!$A$2:$F$19,5,FALSE)),VLOOKUP($B12,'Game 7'!$A$2:$F$19,5,FALSE),0)</f>
        <v>2</v>
      </c>
      <c r="Q12" s="1">
        <f>IF(ISNUMBER(VLOOKUP($B12,'Game 8'!$A$2:$F$19,4,FALSE)),VLOOKUP($B12,'Game 8'!$A$2:$F$19,4,FALSE),0)</f>
        <v>1</v>
      </c>
      <c r="R12" s="1">
        <f>IF(ISNUMBER(VLOOKUP($B12,'Game 8'!$A$2:$F$19,5,FALSE)),VLOOKUP($B12,'Game 8'!$A$2:$F$19,5,FALSE),0)</f>
        <v>0</v>
      </c>
      <c r="S12" s="1">
        <f>IF(ISNUMBER(VLOOKUP($B12,Championship!$A$2:$F$19,4,FALSE)),VLOOKUP($B12,Championship!$A$2:$F$19,4,FALSE),0)</f>
        <v>2</v>
      </c>
      <c r="T12" s="1">
        <f>IF(ISNUMBER(VLOOKUP($B12,Championship!$A$2:$F$19,5,FALSE)),VLOOKUP($B12,Championship!$A$2:$F$19,5,FALSE),0)</f>
        <v>2</v>
      </c>
    </row>
    <row r="13" spans="1:20" ht="13.5">
      <c r="A13" s="1" t="str">
        <f>'Team roster'!A12</f>
        <v>Kelly, Luke</v>
      </c>
      <c r="B13" s="1">
        <f>'Team roster'!B12</f>
        <v>16</v>
      </c>
      <c r="C13" s="1">
        <f>IF(ISNUMBER(VLOOKUP($B13,'Game 1'!$A$2:$F$19,4,FALSE)),VLOOKUP($B13,'Game 1'!$A$2:$F$19,4,FALSE),0)</f>
        <v>0</v>
      </c>
      <c r="D13" s="1">
        <f>IF(ISNUMBER(VLOOKUP($B13,'Game 1'!$A$2:$F$19,5,FALSE)),VLOOKUP($B13,'Game 1'!$A$2:$F$19,5,FALSE),0)</f>
        <v>0</v>
      </c>
      <c r="E13" s="1">
        <f>IF(ISNUMBER(VLOOKUP($B13,'Game 2'!$A$2:$F$19,4,FALSE)),VLOOKUP($B13,'Game 2'!$A$2:$F$19,4,FALSE),0)</f>
        <v>0</v>
      </c>
      <c r="F13" s="1">
        <f>IF(ISNUMBER(VLOOKUP($B13,'Game 2'!$A$2:$F$19,5,FALSE)),VLOOKUP($B13,'Game 2'!$A$2:$F$19,5,FALSE),0)</f>
        <v>1</v>
      </c>
      <c r="G13" s="1">
        <f>IF(ISNUMBER(VLOOKUP($B13,'Game 3'!$A$2:$F$19,4,FALSE)),VLOOKUP($B13,'Game 3'!$A$2:$F$19,4,FALSE),0)</f>
        <v>0</v>
      </c>
      <c r="H13" s="1">
        <f>IF(ISNUMBER(VLOOKUP($B13,'Game 3'!$A$2:$F$19,5,FALSE)),VLOOKUP($B13,'Game 3'!$A$2:$F$19,5,FALSE),0)</f>
        <v>1</v>
      </c>
      <c r="I13" s="1">
        <f>IF(ISNUMBER(VLOOKUP($B13,'Game 4'!$A$2:$F$19,4,FALSE)),VLOOKUP($B13,'Game 4'!$A$2:$F$19,4,FALSE),0)</f>
        <v>0</v>
      </c>
      <c r="J13" s="1">
        <f>IF(ISNUMBER(VLOOKUP($B13,'Game 4'!$A$2:$F$19,5,FALSE)),VLOOKUP($B13,'Game 4'!$A$2:$F$19,5,FALSE),0)</f>
        <v>2</v>
      </c>
      <c r="K13" s="1">
        <f>IF(ISNUMBER(VLOOKUP($B13,'Game 5'!$A$2:$F$19,4,FALSE)),VLOOKUP($B13,'Game 5'!$A$2:$F$19,4,FALSE),0)</f>
        <v>1</v>
      </c>
      <c r="L13" s="1">
        <f>IF(ISNUMBER(VLOOKUP($B13,'Game 5'!$A$2:$F$19,5,FALSE)),VLOOKUP($B13,'Game 5'!$A$2:$F$19,5,FALSE),0)</f>
        <v>0</v>
      </c>
      <c r="M13" s="1">
        <f>IF(ISNUMBER(VLOOKUP($B13,'Game 6'!$A$2:$F$19,4,FALSE)),VLOOKUP($B13,'Game 6'!$A$2:$F$19,4,FALSE),0)</f>
        <v>0</v>
      </c>
      <c r="N13" s="1">
        <f>IF(ISNUMBER(VLOOKUP($B13,'Game 6'!$A$2:$F$19,5,FALSE)),VLOOKUP($B13,'Game 6'!$A$2:$F$19,5,FALSE),0)</f>
        <v>0</v>
      </c>
      <c r="O13" s="1">
        <f>IF(ISNUMBER(VLOOKUP($B13,'Game 7'!$A$2:$F$19,4,FALSE)),VLOOKUP($B13,'Game 7'!$A$2:$F$19,4,FALSE),0)</f>
        <v>0</v>
      </c>
      <c r="P13" s="1">
        <f>IF(ISNUMBER(VLOOKUP($B13,'Game 7'!$A$2:$F$19,5,FALSE)),VLOOKUP($B13,'Game 7'!$A$2:$F$19,5,FALSE),0)</f>
        <v>0</v>
      </c>
      <c r="Q13" s="1">
        <f>IF(ISNUMBER(VLOOKUP($B13,'Game 8'!$A$2:$F$19,4,FALSE)),VLOOKUP($B13,'Game 8'!$A$2:$F$19,4,FALSE),0)</f>
        <v>0</v>
      </c>
      <c r="R13" s="1">
        <f>IF(ISNUMBER(VLOOKUP($B13,'Game 8'!$A$2:$F$19,5,FALSE)),VLOOKUP($B13,'Game 8'!$A$2:$F$19,5,FALSE),0)</f>
        <v>0</v>
      </c>
      <c r="S13" s="1">
        <f>IF(ISNUMBER(VLOOKUP($B13,Championship!$A$2:$F$19,4,FALSE)),VLOOKUP($B13,Championship!$A$2:$F$19,4,FALSE),0)</f>
        <v>0</v>
      </c>
      <c r="T13" s="1">
        <f>IF(ISNUMBER(VLOOKUP($B13,Championship!$A$2:$F$19,5,FALSE)),VLOOKUP($B13,Championship!$A$2:$F$19,5,FALSE),0)</f>
        <v>2</v>
      </c>
    </row>
    <row r="14" spans="1:20" ht="13.5">
      <c r="A14" s="1" t="str">
        <f>'Team roster'!A13</f>
        <v>Martin, Rich</v>
      </c>
      <c r="B14" s="1">
        <f>'Team roster'!B13</f>
        <v>21</v>
      </c>
      <c r="C14" s="1">
        <f>IF(ISNUMBER(VLOOKUP($B14,'Game 1'!$A$2:$F$19,4,FALSE)),VLOOKUP($B14,'Game 1'!$A$2:$F$19,4,FALSE),0)</f>
        <v>0</v>
      </c>
      <c r="D14" s="1">
        <f>IF(ISNUMBER(VLOOKUP($B14,'Game 1'!$A$2:$F$19,5,FALSE)),VLOOKUP($B14,'Game 1'!$A$2:$F$19,5,FALSE),0)</f>
        <v>0</v>
      </c>
      <c r="E14" s="1">
        <f>IF(ISNUMBER(VLOOKUP($B14,'Game 2'!$A$2:$F$19,4,FALSE)),VLOOKUP($B14,'Game 2'!$A$2:$F$19,4,FALSE),0)</f>
        <v>0</v>
      </c>
      <c r="F14" s="1">
        <f>IF(ISNUMBER(VLOOKUP($B14,'Game 2'!$A$2:$F$19,5,FALSE)),VLOOKUP($B14,'Game 2'!$A$2:$F$19,5,FALSE),0)</f>
        <v>0</v>
      </c>
      <c r="G14" s="1">
        <f>IF(ISNUMBER(VLOOKUP($B14,'Game 3'!$A$2:$F$19,4,FALSE)),VLOOKUP($B14,'Game 3'!$A$2:$F$19,4,FALSE),0)</f>
        <v>0</v>
      </c>
      <c r="H14" s="1">
        <f>IF(ISNUMBER(VLOOKUP($B14,'Game 3'!$A$2:$F$19,5,FALSE)),VLOOKUP($B14,'Game 3'!$A$2:$F$19,5,FALSE),0)</f>
        <v>0</v>
      </c>
      <c r="I14" s="1">
        <f>IF(ISNUMBER(VLOOKUP($B14,'Game 4'!$A$2:$F$19,4,FALSE)),VLOOKUP($B14,'Game 4'!$A$2:$F$19,4,FALSE),0)</f>
        <v>0</v>
      </c>
      <c r="J14" s="1">
        <f>IF(ISNUMBER(VLOOKUP($B14,'Game 4'!$A$2:$F$19,5,FALSE)),VLOOKUP($B14,'Game 4'!$A$2:$F$19,5,FALSE),0)</f>
        <v>0</v>
      </c>
      <c r="K14" s="1">
        <f>IF(ISNUMBER(VLOOKUP($B14,'Game 5'!$A$2:$F$19,4,FALSE)),VLOOKUP($B14,'Game 5'!$A$2:$F$19,4,FALSE),0)</f>
        <v>0</v>
      </c>
      <c r="L14" s="1">
        <f>IF(ISNUMBER(VLOOKUP($B14,'Game 5'!$A$2:$F$19,5,FALSE)),VLOOKUP($B14,'Game 5'!$A$2:$F$19,5,FALSE),0)</f>
        <v>0</v>
      </c>
      <c r="M14" s="1">
        <f>IF(ISNUMBER(VLOOKUP($B14,'Game 6'!$A$2:$F$19,4,FALSE)),VLOOKUP($B14,'Game 6'!$A$2:$F$19,4,FALSE),0)</f>
        <v>0</v>
      </c>
      <c r="N14" s="1">
        <f>IF(ISNUMBER(VLOOKUP($B14,'Game 6'!$A$2:$F$19,5,FALSE)),VLOOKUP($B14,'Game 6'!$A$2:$F$19,5,FALSE),0)</f>
        <v>0</v>
      </c>
      <c r="O14" s="1">
        <f>IF(ISNUMBER(VLOOKUP($B14,'Game 7'!$A$2:$F$19,4,FALSE)),VLOOKUP($B14,'Game 7'!$A$2:$F$19,4,FALSE),0)</f>
        <v>0</v>
      </c>
      <c r="P14" s="1">
        <f>IF(ISNUMBER(VLOOKUP($B14,'Game 7'!$A$2:$F$19,5,FALSE)),VLOOKUP($B14,'Game 7'!$A$2:$F$19,5,FALSE),0)</f>
        <v>0</v>
      </c>
      <c r="Q14" s="1">
        <f>IF(ISNUMBER(VLOOKUP($B14,'Game 8'!$A$2:$F$19,4,FALSE)),VLOOKUP($B14,'Game 8'!$A$2:$F$19,4,FALSE),0)</f>
        <v>0</v>
      </c>
      <c r="R14" s="1">
        <f>IF(ISNUMBER(VLOOKUP($B14,'Game 8'!$A$2:$F$19,5,FALSE)),VLOOKUP($B14,'Game 8'!$A$2:$F$19,5,FALSE),0)</f>
        <v>0</v>
      </c>
      <c r="S14" s="1">
        <f>IF(ISNUMBER(VLOOKUP($B14,Championship!$A$2:$F$19,4,FALSE)),VLOOKUP($B14,Championship!$A$2:$F$19,4,FALSE),0)</f>
        <v>0</v>
      </c>
      <c r="T14" s="1">
        <f>IF(ISNUMBER(VLOOKUP($B14,Championship!$A$2:$F$19,5,FALSE)),VLOOKUP($B14,Championship!$A$2:$F$19,5,FALSE),0)</f>
        <v>0</v>
      </c>
    </row>
    <row r="15" spans="1:20" ht="13.5">
      <c r="A15" s="1" t="str">
        <f>'Team roster'!A14</f>
        <v>McGinley, Chuck</v>
      </c>
      <c r="B15" s="1" t="str">
        <f>'Team roster'!B14</f>
        <v>??</v>
      </c>
      <c r="C15" s="1">
        <f>IF(ISNUMBER(VLOOKUP($B15,'Game 1'!$A$2:$F$19,4,FALSE)),VLOOKUP($B15,'Game 1'!$A$2:$F$19,4,FALSE),0)</f>
        <v>0</v>
      </c>
      <c r="D15" s="1">
        <f>IF(ISNUMBER(VLOOKUP($B15,'Game 1'!$A$2:$F$19,5,FALSE)),VLOOKUP($B15,'Game 1'!$A$2:$F$19,5,FALSE),0)</f>
        <v>0</v>
      </c>
      <c r="E15" s="1">
        <f>IF(ISNUMBER(VLOOKUP($B15,'Game 2'!$A$2:$F$19,4,FALSE)),VLOOKUP($B15,'Game 2'!$A$2:$F$19,4,FALSE),0)</f>
        <v>0</v>
      </c>
      <c r="F15" s="1">
        <f>IF(ISNUMBER(VLOOKUP($B15,'Game 2'!$A$2:$F$19,5,FALSE)),VLOOKUP($B15,'Game 2'!$A$2:$F$19,5,FALSE),0)</f>
        <v>0</v>
      </c>
      <c r="G15" s="1">
        <f>IF(ISNUMBER(VLOOKUP($B15,'Game 3'!$A$2:$F$19,4,FALSE)),VLOOKUP($B15,'Game 3'!$A$2:$F$19,4,FALSE),0)</f>
        <v>0</v>
      </c>
      <c r="H15" s="1">
        <f>IF(ISNUMBER(VLOOKUP($B15,'Game 3'!$A$2:$F$19,5,FALSE)),VLOOKUP($B15,'Game 3'!$A$2:$F$19,5,FALSE),0)</f>
        <v>0</v>
      </c>
      <c r="I15" s="1">
        <f>IF(ISNUMBER(VLOOKUP($B15,'Game 4'!$A$2:$F$19,4,FALSE)),VLOOKUP($B15,'Game 4'!$A$2:$F$19,4,FALSE),0)</f>
        <v>0</v>
      </c>
      <c r="J15" s="1">
        <f>IF(ISNUMBER(VLOOKUP($B15,'Game 4'!$A$2:$F$19,5,FALSE)),VLOOKUP($B15,'Game 4'!$A$2:$F$19,5,FALSE),0)</f>
        <v>0</v>
      </c>
      <c r="K15" s="1">
        <f>IF(ISNUMBER(VLOOKUP($B15,'Game 5'!$A$2:$F$19,4,FALSE)),VLOOKUP($B15,'Game 5'!$A$2:$F$19,4,FALSE),0)</f>
        <v>0</v>
      </c>
      <c r="L15" s="1">
        <f>IF(ISNUMBER(VLOOKUP($B15,'Game 5'!$A$2:$F$19,5,FALSE)),VLOOKUP($B15,'Game 5'!$A$2:$F$19,5,FALSE),0)</f>
        <v>0</v>
      </c>
      <c r="M15" s="1">
        <f>IF(ISNUMBER(VLOOKUP($B15,'Game 6'!$A$2:$F$19,4,FALSE)),VLOOKUP($B15,'Game 6'!$A$2:$F$19,4,FALSE),0)</f>
        <v>0</v>
      </c>
      <c r="N15" s="1">
        <f>IF(ISNUMBER(VLOOKUP($B15,'Game 6'!$A$2:$F$19,5,FALSE)),VLOOKUP($B15,'Game 6'!$A$2:$F$19,5,FALSE),0)</f>
        <v>0</v>
      </c>
      <c r="O15" s="1">
        <f>IF(ISNUMBER(VLOOKUP($B15,'Game 7'!$A$2:$F$19,4,FALSE)),VLOOKUP($B15,'Game 7'!$A$2:$F$19,4,FALSE),0)</f>
        <v>0</v>
      </c>
      <c r="P15" s="1">
        <f>IF(ISNUMBER(VLOOKUP($B15,'Game 7'!$A$2:$F$19,5,FALSE)),VLOOKUP($B15,'Game 7'!$A$2:$F$19,5,FALSE),0)</f>
        <v>0</v>
      </c>
      <c r="Q15" s="1">
        <f>IF(ISNUMBER(VLOOKUP($B15,'Game 8'!$A$2:$F$19,4,FALSE)),VLOOKUP($B15,'Game 8'!$A$2:$F$19,4,FALSE),0)</f>
        <v>0</v>
      </c>
      <c r="R15" s="1">
        <f>IF(ISNUMBER(VLOOKUP($B15,'Game 8'!$A$2:$F$19,5,FALSE)),VLOOKUP($B15,'Game 8'!$A$2:$F$19,5,FALSE),0)</f>
        <v>0</v>
      </c>
      <c r="S15" s="1">
        <f>IF(ISNUMBER(VLOOKUP($B15,Championship!$A$2:$F$19,4,FALSE)),VLOOKUP($B15,Championship!$A$2:$F$19,4,FALSE),0)</f>
        <v>0</v>
      </c>
      <c r="T15" s="1">
        <f>IF(ISNUMBER(VLOOKUP($B15,Championship!$A$2:$F$19,5,FALSE)),VLOOKUP($B15,Championship!$A$2:$F$19,5,FALSE),0)</f>
        <v>0</v>
      </c>
    </row>
    <row r="16" spans="1:20" ht="13.5">
      <c r="A16" s="1" t="str">
        <f>'Team roster'!A15</f>
        <v>Simonenko, Tony</v>
      </c>
      <c r="B16" s="1">
        <f>'Team roster'!B15</f>
        <v>67</v>
      </c>
      <c r="C16" s="1">
        <f>IF(ISNUMBER(VLOOKUP($B16,'Game 1'!$A$2:$F$19,4,FALSE)),VLOOKUP($B16,'Game 1'!$A$2:$F$19,4,FALSE),0)</f>
        <v>0</v>
      </c>
      <c r="D16" s="1">
        <f>IF(ISNUMBER(VLOOKUP($B16,'Game 1'!$A$2:$F$19,5,FALSE)),VLOOKUP($B16,'Game 1'!$A$2:$F$19,5,FALSE),0)</f>
        <v>0</v>
      </c>
      <c r="E16" s="1">
        <f>IF(ISNUMBER(VLOOKUP($B16,'Game 2'!$A$2:$F$19,4,FALSE)),VLOOKUP($B16,'Game 2'!$A$2:$F$19,4,FALSE),0)</f>
        <v>0</v>
      </c>
      <c r="F16" s="1">
        <f>IF(ISNUMBER(VLOOKUP($B16,'Game 2'!$A$2:$F$19,5,FALSE)),VLOOKUP($B16,'Game 2'!$A$2:$F$19,5,FALSE),0)</f>
        <v>0</v>
      </c>
      <c r="G16" s="1">
        <f>IF(ISNUMBER(VLOOKUP($B16,'Game 3'!$A$2:$F$19,4,FALSE)),VLOOKUP($B16,'Game 3'!$A$2:$F$19,4,FALSE),0)</f>
        <v>0</v>
      </c>
      <c r="H16" s="1">
        <f>IF(ISNUMBER(VLOOKUP($B16,'Game 3'!$A$2:$F$19,5,FALSE)),VLOOKUP($B16,'Game 3'!$A$2:$F$19,5,FALSE),0)</f>
        <v>0</v>
      </c>
      <c r="I16" s="1">
        <f>IF(ISNUMBER(VLOOKUP($B16,'Game 4'!$A$2:$F$19,4,FALSE)),VLOOKUP($B16,'Game 4'!$A$2:$F$19,4,FALSE),0)</f>
        <v>0</v>
      </c>
      <c r="J16" s="1">
        <f>IF(ISNUMBER(VLOOKUP($B16,'Game 4'!$A$2:$F$19,5,FALSE)),VLOOKUP($B16,'Game 4'!$A$2:$F$19,5,FALSE),0)</f>
        <v>0</v>
      </c>
      <c r="K16" s="1">
        <f>IF(ISNUMBER(VLOOKUP($B16,'Game 5'!$A$2:$F$19,4,FALSE)),VLOOKUP($B16,'Game 5'!$A$2:$F$19,4,FALSE),0)</f>
        <v>0</v>
      </c>
      <c r="L16" s="1">
        <f>IF(ISNUMBER(VLOOKUP($B16,'Game 5'!$A$2:$F$19,5,FALSE)),VLOOKUP($B16,'Game 5'!$A$2:$F$19,5,FALSE),0)</f>
        <v>0</v>
      </c>
      <c r="M16" s="1">
        <f>IF(ISNUMBER(VLOOKUP($B16,'Game 6'!$A$2:$F$19,4,FALSE)),VLOOKUP($B16,'Game 6'!$A$2:$F$19,4,FALSE),0)</f>
        <v>0</v>
      </c>
      <c r="N16" s="1">
        <f>IF(ISNUMBER(VLOOKUP($B16,'Game 6'!$A$2:$F$19,5,FALSE)),VLOOKUP($B16,'Game 6'!$A$2:$F$19,5,FALSE),0)</f>
        <v>0</v>
      </c>
      <c r="O16" s="1">
        <f>IF(ISNUMBER(VLOOKUP($B16,'Game 7'!$A$2:$F$19,4,FALSE)),VLOOKUP($B16,'Game 7'!$A$2:$F$19,4,FALSE),0)</f>
        <v>0</v>
      </c>
      <c r="P16" s="1">
        <f>IF(ISNUMBER(VLOOKUP($B16,'Game 7'!$A$2:$F$19,5,FALSE)),VLOOKUP($B16,'Game 7'!$A$2:$F$19,5,FALSE),0)</f>
        <v>0</v>
      </c>
      <c r="Q16" s="1">
        <f>IF(ISNUMBER(VLOOKUP($B16,'Game 8'!$A$2:$F$19,4,FALSE)),VLOOKUP($B16,'Game 8'!$A$2:$F$19,4,FALSE),0)</f>
        <v>0</v>
      </c>
      <c r="R16" s="1">
        <f>IF(ISNUMBER(VLOOKUP($B16,'Game 8'!$A$2:$F$19,5,FALSE)),VLOOKUP($B16,'Game 8'!$A$2:$F$19,5,FALSE),0)</f>
        <v>1</v>
      </c>
      <c r="S16" s="1">
        <f>IF(ISNUMBER(VLOOKUP($B16,Championship!$A$2:$F$19,4,FALSE)),VLOOKUP($B16,Championship!$A$2:$F$19,4,FALSE),0)</f>
        <v>0</v>
      </c>
      <c r="T16" s="1">
        <f>IF(ISNUMBER(VLOOKUP($B16,Championship!$A$2:$F$19,5,FALSE)),VLOOKUP($B16,Championship!$A$2:$F$19,5,FALSE),0)</f>
        <v>0</v>
      </c>
    </row>
    <row r="17" spans="1:20" ht="13.5">
      <c r="A17" s="1" t="str">
        <f>'Team roster'!A16</f>
        <v>Zak, Walt</v>
      </c>
      <c r="B17" s="1">
        <f>'Team roster'!B16</f>
        <v>34</v>
      </c>
      <c r="C17" s="1">
        <f>IF(ISNUMBER(VLOOKUP($B17,'Game 1'!$A$2:$F$19,4,FALSE)),VLOOKUP($B17,'Game 1'!$A$2:$F$19,4,FALSE),0)</f>
        <v>0</v>
      </c>
      <c r="D17" s="1">
        <f>IF(ISNUMBER(VLOOKUP($B17,'Game 1'!$A$2:$F$19,5,FALSE)),VLOOKUP($B17,'Game 1'!$A$2:$F$19,5,FALSE),0)</f>
        <v>0</v>
      </c>
      <c r="E17" s="1">
        <f>IF(ISNUMBER(VLOOKUP($B17,'Game 2'!$A$2:$F$19,4,FALSE)),VLOOKUP($B17,'Game 2'!$A$2:$F$19,4,FALSE),0)</f>
        <v>0</v>
      </c>
      <c r="F17" s="1">
        <f>IF(ISNUMBER(VLOOKUP($B17,'Game 2'!$A$2:$F$19,5,FALSE)),VLOOKUP($B17,'Game 2'!$A$2:$F$19,5,FALSE),0)</f>
        <v>0</v>
      </c>
      <c r="G17" s="1">
        <f>IF(ISNUMBER(VLOOKUP($B17,'Game 3'!$A$2:$F$19,4,FALSE)),VLOOKUP($B17,'Game 3'!$A$2:$F$19,4,FALSE),0)</f>
        <v>0</v>
      </c>
      <c r="H17" s="1">
        <f>IF(ISNUMBER(VLOOKUP($B17,'Game 3'!$A$2:$F$19,5,FALSE)),VLOOKUP($B17,'Game 3'!$A$2:$F$19,5,FALSE),0)</f>
        <v>0</v>
      </c>
      <c r="I17" s="1">
        <f>IF(ISNUMBER(VLOOKUP($B17,'Game 4'!$A$2:$F$19,4,FALSE)),VLOOKUP($B17,'Game 4'!$A$2:$F$19,4,FALSE),0)</f>
        <v>0</v>
      </c>
      <c r="J17" s="1">
        <f>IF(ISNUMBER(VLOOKUP($B17,'Game 4'!$A$2:$F$19,5,FALSE)),VLOOKUP($B17,'Game 4'!$A$2:$F$19,5,FALSE),0)</f>
        <v>1</v>
      </c>
      <c r="K17" s="1">
        <f>IF(ISNUMBER(VLOOKUP($B17,'Game 5'!$A$2:$F$19,4,FALSE)),VLOOKUP($B17,'Game 5'!$A$2:$F$19,4,FALSE),0)</f>
        <v>0</v>
      </c>
      <c r="L17" s="1">
        <f>IF(ISNUMBER(VLOOKUP($B17,'Game 5'!$A$2:$F$19,5,FALSE)),VLOOKUP($B17,'Game 5'!$A$2:$F$19,5,FALSE),0)</f>
        <v>0</v>
      </c>
      <c r="M17" s="1">
        <f>IF(ISNUMBER(VLOOKUP($B17,'Game 6'!$A$2:$F$19,4,FALSE)),VLOOKUP($B17,'Game 6'!$A$2:$F$19,4,FALSE),0)</f>
        <v>0</v>
      </c>
      <c r="N17" s="1">
        <f>IF(ISNUMBER(VLOOKUP($B17,'Game 6'!$A$2:$F$19,5,FALSE)),VLOOKUP($B17,'Game 6'!$A$2:$F$19,5,FALSE),0)</f>
        <v>0</v>
      </c>
      <c r="O17" s="1">
        <f>IF(ISNUMBER(VLOOKUP($B17,'Game 7'!$A$2:$F$19,4,FALSE)),VLOOKUP($B17,'Game 7'!$A$2:$F$19,4,FALSE),0)</f>
        <v>2</v>
      </c>
      <c r="P17" s="1">
        <f>IF(ISNUMBER(VLOOKUP($B17,'Game 7'!$A$2:$F$19,5,FALSE)),VLOOKUP($B17,'Game 7'!$A$2:$F$19,5,FALSE),0)</f>
        <v>0</v>
      </c>
      <c r="Q17" s="1">
        <f>IF(ISNUMBER(VLOOKUP($B17,'Game 8'!$A$2:$F$19,4,FALSE)),VLOOKUP($B17,'Game 8'!$A$2:$F$19,4,FALSE),0)</f>
        <v>1</v>
      </c>
      <c r="R17" s="1">
        <f>IF(ISNUMBER(VLOOKUP($B17,'Game 8'!$A$2:$F$19,5,FALSE)),VLOOKUP($B17,'Game 8'!$A$2:$F$19,5,FALSE),0)</f>
        <v>0</v>
      </c>
      <c r="S17" s="1">
        <f>IF(ISNUMBER(VLOOKUP($B17,Championship!$A$2:$F$19,4,FALSE)),VLOOKUP($B17,Championship!$A$2:$F$19,4,FALSE),0)</f>
        <v>0</v>
      </c>
      <c r="T17" s="1">
        <f>IF(ISNUMBER(VLOOKUP($B17,Championship!$A$2:$F$19,5,FALSE)),VLOOKUP($B17,Championship!$A$2:$F$19,5,FALSE),0)</f>
        <v>0</v>
      </c>
    </row>
    <row r="18" spans="1:20" ht="13.5">
      <c r="A18" s="1" t="str">
        <f>'Team roster'!A17</f>
        <v>Steele, Paul</v>
      </c>
      <c r="B18" s="1">
        <f>'Team roster'!B17</f>
        <v>0</v>
      </c>
      <c r="C18" s="1">
        <f>IF(ISNUMBER(VLOOKUP($B18,'Game 1'!$A$2:$F$19,4,FALSE)),VLOOKUP($B18,'Game 1'!$A$2:$F$19,4,FALSE),0)</f>
        <v>0</v>
      </c>
      <c r="D18" s="1">
        <f>IF(ISNUMBER(VLOOKUP($B18,'Game 1'!$A$2:$F$19,5,FALSE)),VLOOKUP($B18,'Game 1'!$A$2:$F$19,5,FALSE),0)</f>
        <v>0</v>
      </c>
      <c r="E18" s="1">
        <f>IF(ISNUMBER(VLOOKUP($B18,'Game 2'!$A$2:$F$19,4,FALSE)),VLOOKUP($B18,'Game 2'!$A$2:$F$19,4,FALSE),0)</f>
        <v>0</v>
      </c>
      <c r="F18" s="1">
        <f>IF(ISNUMBER(VLOOKUP($B18,'Game 2'!$A$2:$F$19,5,FALSE)),VLOOKUP($B18,'Game 2'!$A$2:$F$19,5,FALSE),0)</f>
        <v>0</v>
      </c>
      <c r="G18" s="1">
        <f>IF(ISNUMBER(VLOOKUP($B18,'Game 3'!$A$2:$F$19,4,FALSE)),VLOOKUP($B18,'Game 3'!$A$2:$F$19,4,FALSE),0)</f>
        <v>0</v>
      </c>
      <c r="H18" s="1">
        <f>IF(ISNUMBER(VLOOKUP($B18,'Game 3'!$A$2:$F$19,5,FALSE)),VLOOKUP($B18,'Game 3'!$A$2:$F$19,5,FALSE),0)</f>
        <v>0</v>
      </c>
      <c r="I18" s="1">
        <f>IF(ISNUMBER(VLOOKUP($B18,'Game 4'!$A$2:$F$19,4,FALSE)),VLOOKUP($B18,'Game 4'!$A$2:$F$19,4,FALSE),0)</f>
        <v>0</v>
      </c>
      <c r="J18" s="1">
        <f>IF(ISNUMBER(VLOOKUP($B18,'Game 4'!$A$2:$F$19,5,FALSE)),VLOOKUP($B18,'Game 4'!$A$2:$F$19,5,FALSE),0)</f>
        <v>1</v>
      </c>
      <c r="K18" s="1">
        <f>IF(ISNUMBER(VLOOKUP($B18,'Game 5'!$A$2:$F$19,4,FALSE)),VLOOKUP($B18,'Game 5'!$A$2:$F$19,4,FALSE),0)</f>
        <v>0</v>
      </c>
      <c r="L18" s="1">
        <f>IF(ISNUMBER(VLOOKUP($B18,'Game 5'!$A$2:$F$19,5,FALSE)),VLOOKUP($B18,'Game 5'!$A$2:$F$19,5,FALSE),0)</f>
        <v>0</v>
      </c>
      <c r="M18" s="1">
        <f>IF(ISNUMBER(VLOOKUP($B18,'Game 6'!$A$2:$F$19,4,FALSE)),VLOOKUP($B18,'Game 6'!$A$2:$F$19,4,FALSE),0)</f>
        <v>0</v>
      </c>
      <c r="N18" s="1">
        <f>IF(ISNUMBER(VLOOKUP($B18,'Game 6'!$A$2:$F$19,5,FALSE)),VLOOKUP($B18,'Game 6'!$A$2:$F$19,5,FALSE),0)</f>
        <v>0</v>
      </c>
      <c r="O18" s="1">
        <f>IF(ISNUMBER(VLOOKUP($B18,'Game 7'!$A$2:$F$19,4,FALSE)),VLOOKUP($B18,'Game 7'!$A$2:$F$19,4,FALSE),0)</f>
        <v>0</v>
      </c>
      <c r="P18" s="1">
        <f>IF(ISNUMBER(VLOOKUP($B18,'Game 7'!$A$2:$F$19,5,FALSE)),VLOOKUP($B18,'Game 7'!$A$2:$F$19,5,FALSE),0)</f>
        <v>0</v>
      </c>
      <c r="Q18" s="1">
        <f>IF(ISNUMBER(VLOOKUP($B18,'Game 8'!$A$2:$F$19,4,FALSE)),VLOOKUP($B18,'Game 8'!$A$2:$F$19,4,FALSE),0)</f>
        <v>0</v>
      </c>
      <c r="R18" s="1">
        <f>IF(ISNUMBER(VLOOKUP($B18,'Game 8'!$A$2:$F$19,5,FALSE)),VLOOKUP($B18,'Game 8'!$A$2:$F$19,5,FALSE),0)</f>
        <v>0</v>
      </c>
      <c r="S18" s="1">
        <f>IF(ISNUMBER(VLOOKUP($B18,Championship!$A$2:$F$19,4,FALSE)),VLOOKUP($B18,Championship!$A$2:$F$19,4,FALSE),0)</f>
        <v>0</v>
      </c>
      <c r="T18" s="1">
        <f>IF(ISNUMBER(VLOOKUP($B18,Championship!$A$2:$F$19,5,FALSE)),VLOOKUP($B18,Championship!$A$2:$F$19,5,FALSE),0)</f>
        <v>0</v>
      </c>
    </row>
  </sheetData>
  <sheetProtection selectLockedCells="1" selectUnlockedCells="1"/>
  <mergeCells count="9">
    <mergeCell ref="C1:D1"/>
    <mergeCell ref="E1:F1"/>
    <mergeCell ref="G1:H1"/>
    <mergeCell ref="I1:J1"/>
    <mergeCell ref="K1:L1"/>
    <mergeCell ref="M1:N1"/>
    <mergeCell ref="O1:P1"/>
    <mergeCell ref="Q1:R1"/>
    <mergeCell ref="S1:T1"/>
  </mergeCells>
  <printOptions horizontalCentered="1" verticalCentered="1"/>
  <pageMargins left="1" right="1" top="1" bottom="1" header="1" footer="1"/>
  <pageSetup cellComments="atEnd" horizontalDpi="300" verticalDpi="300" orientation="portrait" scale="67"/>
  <headerFooter alignWithMargins="0">
    <oddHeader>&amp;CTAB]</oddHeader>
    <oddFooter>&amp;CPage PAGE]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zoomScaleSheetLayoutView="10" workbookViewId="0" topLeftCell="A1">
      <selection activeCell="D2" sqref="D2"/>
    </sheetView>
  </sheetViews>
  <sheetFormatPr defaultColWidth="9.00390625" defaultRowHeight="12.75"/>
  <cols>
    <col min="1" max="1" width="7.75390625" style="1" customWidth="1"/>
    <col min="2" max="5" width="9.125" style="1" customWidth="1"/>
    <col min="6" max="6" width="9.25390625" style="1" customWidth="1"/>
    <col min="7" max="7" width="1.12109375" style="1" customWidth="1"/>
    <col min="8" max="15" width="9.125" style="1" customWidth="1"/>
  </cols>
  <sheetData>
    <row r="1" spans="1:15" ht="15" customHeight="1">
      <c r="A1" s="5" t="s">
        <v>22</v>
      </c>
      <c r="B1" s="5"/>
      <c r="C1" s="5"/>
      <c r="D1" s="6" t="s">
        <v>2</v>
      </c>
      <c r="E1" s="6" t="s">
        <v>3</v>
      </c>
      <c r="F1" s="7" t="s">
        <v>4</v>
      </c>
      <c r="G1" s="3"/>
      <c r="H1" s="8" t="s">
        <v>23</v>
      </c>
      <c r="I1" s="8"/>
      <c r="J1" s="8"/>
      <c r="K1" s="8"/>
      <c r="L1" s="8"/>
      <c r="M1" s="8"/>
      <c r="N1" s="8"/>
      <c r="O1" s="8"/>
    </row>
    <row r="2" spans="1:15" ht="13.5">
      <c r="A2" s="9">
        <v>77</v>
      </c>
      <c r="B2" s="1">
        <f>IF(NOT(ISBLANK(A2)),INDEX('Team roster'!$A$2:$B$16,MATCH(A2,'Team roster'!$B$2:$B$16,0),1),"")</f>
        <v>0</v>
      </c>
      <c r="D2" s="1">
        <f>IF(ISBLANK($A2),"",COUNTIF($D$25:$D$42,"="&amp;$A2))</f>
        <v>0</v>
      </c>
      <c r="E2" s="1">
        <f>IF(ISBLANK($A2),"",COUNTIF($E$25:$F$42,"="&amp;$A2))</f>
        <v>0</v>
      </c>
      <c r="F2" s="10">
        <f>IF(ISBLANK($A2),"",D2+E2)</f>
        <v>0</v>
      </c>
      <c r="H2" s="11" t="s">
        <v>24</v>
      </c>
      <c r="I2" s="4" t="s">
        <v>25</v>
      </c>
      <c r="J2" s="4" t="s">
        <v>26</v>
      </c>
      <c r="K2" s="4" t="s">
        <v>27</v>
      </c>
      <c r="L2" s="4" t="s">
        <v>28</v>
      </c>
      <c r="M2" s="4" t="s">
        <v>29</v>
      </c>
      <c r="N2" s="4" t="s">
        <v>30</v>
      </c>
      <c r="O2" s="12" t="s">
        <v>31</v>
      </c>
    </row>
    <row r="3" spans="1:15" ht="13.5">
      <c r="A3" s="9">
        <v>13</v>
      </c>
      <c r="B3" s="1">
        <f>IF(NOT(ISBLANK(A3)),INDEX('Team roster'!$A$2:$B$16,MATCH(A3,'Team roster'!$B$2:$B$16,0),1),"")</f>
        <v>0</v>
      </c>
      <c r="D3" s="1">
        <f>IF(ISBLANK($A3),"",COUNTIF($D$25:$D$42,"="&amp;$A3))</f>
        <v>2</v>
      </c>
      <c r="E3" s="1">
        <f>IF(ISBLANK($A3),"",COUNTIF($E$25:$F$42,"="&amp;$A3))</f>
        <v>0</v>
      </c>
      <c r="F3" s="10">
        <f>IF(ISBLANK($A3),"",D3+E3)</f>
        <v>2</v>
      </c>
      <c r="H3" s="13"/>
      <c r="O3" s="10"/>
    </row>
    <row r="4" spans="1:15" ht="13.5">
      <c r="A4" s="9">
        <v>30</v>
      </c>
      <c r="B4" s="1">
        <f>IF(NOT(ISBLANK(A4)),INDEX('Team roster'!$A$2:$B$16,MATCH(A4,'Team roster'!$B$2:$B$16,0),1),"")</f>
        <v>0</v>
      </c>
      <c r="D4" s="1">
        <f>IF(ISBLANK($A4),"",COUNTIF($D$25:$D$42,"="&amp;$A4))</f>
        <v>1</v>
      </c>
      <c r="E4" s="1">
        <f>IF(ISBLANK($A4),"",COUNTIF($E$25:$F$42,"="&amp;$A4))</f>
        <v>1</v>
      </c>
      <c r="F4" s="10">
        <f>IF(ISBLANK($A4),"",D4+E4)</f>
        <v>2</v>
      </c>
      <c r="H4" s="13"/>
      <c r="O4" s="10"/>
    </row>
    <row r="5" spans="1:15" ht="13.5">
      <c r="A5" s="9">
        <v>9</v>
      </c>
      <c r="B5" s="1">
        <f>IF(NOT(ISBLANK(A5)),INDEX('Team roster'!$A$2:$B$16,MATCH(A5,'Team roster'!$B$2:$B$16,0),1),"")</f>
        <v>0</v>
      </c>
      <c r="D5" s="1">
        <f>IF(ISBLANK($A5),"",COUNTIF($D$25:$D$42,"="&amp;$A5))</f>
        <v>0</v>
      </c>
      <c r="E5" s="1">
        <f>IF(ISBLANK($A5),"",COUNTIF($E$25:$F$42,"="&amp;$A5))</f>
        <v>0</v>
      </c>
      <c r="F5" s="10">
        <f>IF(ISBLANK($A5),"",D5+E5)</f>
        <v>0</v>
      </c>
      <c r="H5" s="13"/>
      <c r="O5" s="10"/>
    </row>
    <row r="6" spans="1:15" ht="13.5">
      <c r="A6" s="9">
        <v>58</v>
      </c>
      <c r="B6" s="1">
        <f>IF(NOT(ISBLANK(A6)),INDEX('Team roster'!$A$2:$B$16,MATCH(A6,'Team roster'!$B$2:$B$16,0),1),"")</f>
        <v>0</v>
      </c>
      <c r="D6" s="1">
        <f>IF(ISBLANK($A6),"",COUNTIF($D$25:$D$42,"="&amp;$A6))</f>
        <v>0</v>
      </c>
      <c r="E6" s="1">
        <f>IF(ISBLANK($A6),"",COUNTIF($E$25:$F$42,"="&amp;$A6))</f>
        <v>1</v>
      </c>
      <c r="F6" s="10">
        <f>IF(ISBLANK($A6),"",D6+E6)</f>
        <v>1</v>
      </c>
      <c r="H6" s="13"/>
      <c r="O6" s="10"/>
    </row>
    <row r="7" spans="1:15" ht="13.5">
      <c r="A7" s="9">
        <v>19</v>
      </c>
      <c r="B7" s="1">
        <f>IF(NOT(ISBLANK(A7)),INDEX('Team roster'!$A$2:$B$16,MATCH(A7,'Team roster'!$B$2:$B$16,0),1),"")</f>
        <v>0</v>
      </c>
      <c r="D7" s="1">
        <f>IF(ISBLANK($A7),"",COUNTIF($D$25:$D$42,"="&amp;$A7))</f>
        <v>0</v>
      </c>
      <c r="E7" s="1">
        <f>IF(ISBLANK($A7),"",COUNTIF($E$25:$F$42,"="&amp;$A7))</f>
        <v>1</v>
      </c>
      <c r="F7" s="10">
        <f>IF(ISBLANK($A7),"",D7+E7)</f>
        <v>1</v>
      </c>
      <c r="H7" s="13"/>
      <c r="O7" s="10"/>
    </row>
    <row r="8" spans="1:15" ht="13.5">
      <c r="A8" s="9">
        <v>7</v>
      </c>
      <c r="B8" s="1">
        <f>IF(NOT(ISBLANK(A8)),INDEX('Team roster'!$A$2:$B$16,MATCH(A8,'Team roster'!$B$2:$B$16,0),1),"")</f>
        <v>0</v>
      </c>
      <c r="D8" s="1">
        <f>IF(ISBLANK($A8),"",COUNTIF($D$25:$D$42,"="&amp;$A8))</f>
        <v>1</v>
      </c>
      <c r="E8" s="1">
        <f>IF(ISBLANK($A8),"",COUNTIF($E$25:$F$42,"="&amp;$A8))</f>
        <v>0</v>
      </c>
      <c r="F8" s="10">
        <f>IF(ISBLANK($A8),"",D8+E8)</f>
        <v>1</v>
      </c>
      <c r="H8" s="13"/>
      <c r="O8" s="10"/>
    </row>
    <row r="9" spans="1:15" ht="13.5">
      <c r="A9" s="9">
        <v>82</v>
      </c>
      <c r="B9" s="1">
        <f>IF(NOT(ISBLANK(A9)),INDEX('Team roster'!$A$2:$B$16,MATCH(A9,'Team roster'!$B$2:$B$16,0),1),"")</f>
        <v>0</v>
      </c>
      <c r="D9" s="1">
        <f>IF(ISBLANK($A9),"",COUNTIF($D$25:$D$42,"="&amp;$A9))</f>
        <v>1</v>
      </c>
      <c r="E9" s="1">
        <f>IF(ISBLANK($A9),"",COUNTIF($E$25:$F$42,"="&amp;$A9))</f>
        <v>2</v>
      </c>
      <c r="F9" s="10">
        <f>IF(ISBLANK($A9),"",D9+E9)</f>
        <v>3</v>
      </c>
      <c r="H9" s="13"/>
      <c r="O9" s="10"/>
    </row>
    <row r="10" spans="1:15" ht="13.5">
      <c r="A10" s="9">
        <v>4</v>
      </c>
      <c r="B10" s="1">
        <f>IF(NOT(ISBLANK(A10)),INDEX('Team roster'!$A$2:$B$16,MATCH(A10,'Team roster'!$B$2:$B$16,0),1),"")</f>
        <v>0</v>
      </c>
      <c r="D10" s="1">
        <f>IF(ISBLANK($A10),"",COUNTIF($D$25:$D$42,"="&amp;$A10))</f>
        <v>0</v>
      </c>
      <c r="E10" s="1">
        <f>IF(ISBLANK($A10),"",COUNTIF($E$25:$F$42,"="&amp;$A10))</f>
        <v>1</v>
      </c>
      <c r="F10" s="10">
        <f>IF(ISBLANK($A10),"",D10+E10)</f>
        <v>1</v>
      </c>
      <c r="H10" s="13"/>
      <c r="O10" s="10"/>
    </row>
    <row r="11" spans="1:15" ht="13.5">
      <c r="A11" s="9">
        <v>16</v>
      </c>
      <c r="B11" s="1">
        <f>IF(NOT(ISBLANK(A11)),INDEX('Team roster'!$A$2:$B$16,MATCH(A11,'Team roster'!$B$2:$B$16,0),1),"")</f>
        <v>0</v>
      </c>
      <c r="D11" s="1">
        <f>IF(ISBLANK($A11),"",COUNTIF($D$25:$D$42,"="&amp;$A11))</f>
        <v>0</v>
      </c>
      <c r="E11" s="1">
        <f>IF(ISBLANK($A11),"",COUNTIF($E$25:$F$42,"="&amp;$A11))</f>
        <v>0</v>
      </c>
      <c r="F11" s="10">
        <f>IF(ISBLANK($A11),"",D11+E11)</f>
        <v>0</v>
      </c>
      <c r="H11" s="13"/>
      <c r="O11" s="10"/>
    </row>
    <row r="12" spans="1:15" ht="13.5">
      <c r="A12" s="9">
        <v>34</v>
      </c>
      <c r="B12" s="1">
        <f>IF(NOT(ISBLANK(A12)),INDEX('Team roster'!$A$2:$B$16,MATCH(A12,'Team roster'!$B$2:$B$16,0),1),"")</f>
        <v>0</v>
      </c>
      <c r="D12" s="1">
        <f>IF(ISBLANK($A12),"",COUNTIF($D$25:$D$42,"="&amp;$A12))</f>
        <v>0</v>
      </c>
      <c r="E12" s="1">
        <f>IF(ISBLANK($A12),"",COUNTIF($E$25:$F$42,"="&amp;$A12))</f>
        <v>0</v>
      </c>
      <c r="F12" s="10">
        <f>IF(ISBLANK($A12),"",D12+E12)</f>
        <v>0</v>
      </c>
      <c r="H12" s="13"/>
      <c r="O12" s="10"/>
    </row>
    <row r="13" spans="1:15" ht="13.5">
      <c r="A13" s="9"/>
      <c r="B13" s="1">
        <f>IF(NOT(ISBLANK(A13)),INDEX('Team roster'!$A$2:$B$16,MATCH(A13,'Team roster'!$B$2:$B$16,0),1),"")</f>
        <v>0</v>
      </c>
      <c r="D13" s="1">
        <f>IF(ISBLANK($A13),"",COUNTIF($D$25:$D$42,"="&amp;$A13))</f>
        <v>0</v>
      </c>
      <c r="E13" s="1">
        <f>IF(ISBLANK($A13),"",COUNTIF($E$25:$F$42,"="&amp;$A13))</f>
        <v>0</v>
      </c>
      <c r="F13" s="10">
        <f>IF(ISBLANK($A13),"",D13+E13)</f>
        <v>0</v>
      </c>
      <c r="H13" s="13"/>
      <c r="O13" s="10"/>
    </row>
    <row r="14" spans="1:15" ht="13.5">
      <c r="A14" s="9"/>
      <c r="B14" s="1">
        <f>IF(NOT(ISBLANK(A14)),INDEX('Team roster'!$A$2:$B$16,MATCH(A14,'Team roster'!$B$2:$B$16,0),1),"")</f>
        <v>0</v>
      </c>
      <c r="D14" s="1">
        <f>IF(ISBLANK($A14),"",COUNTIF($D$25:$D$42,"="&amp;$A14))</f>
        <v>0</v>
      </c>
      <c r="E14" s="1">
        <f>IF(ISBLANK($A14),"",COUNTIF($E$25:$F$42,"="&amp;$A14))</f>
        <v>0</v>
      </c>
      <c r="F14" s="10">
        <f>IF(ISBLANK($A14),"",D14+E14)</f>
        <v>0</v>
      </c>
      <c r="H14" s="13"/>
      <c r="O14" s="10"/>
    </row>
    <row r="15" spans="1:15" ht="13.5">
      <c r="A15" s="9"/>
      <c r="B15" s="1">
        <f>IF(NOT(ISBLANK(A15)),INDEX('Team roster'!$A$2:$B$16,MATCH(A15,'Team roster'!$B$2:$B$16,0),1),"")</f>
        <v>0</v>
      </c>
      <c r="D15" s="1">
        <f>IF(ISBLANK($A15),"",COUNTIF($D$25:$D$42,"="&amp;$A15))</f>
        <v>0</v>
      </c>
      <c r="E15" s="1">
        <f>IF(ISBLANK($A15),"",COUNTIF($E$25:$F$42,"="&amp;$A15))</f>
        <v>0</v>
      </c>
      <c r="F15" s="10">
        <f>IF(ISBLANK($A15),"",D15+E15)</f>
        <v>0</v>
      </c>
      <c r="H15" s="13"/>
      <c r="O15" s="10"/>
    </row>
    <row r="16" spans="1:15" ht="13.5">
      <c r="A16" s="13"/>
      <c r="D16" s="1">
        <f>IF(ISBLANK($A16),"",COUNTIF($D$25:$D$42,"="&amp;$A16))</f>
        <v>0</v>
      </c>
      <c r="E16" s="1">
        <f>IF(ISBLANK($A16),"",COUNTIF($E$25:$F$42,"="&amp;$A16))</f>
        <v>0</v>
      </c>
      <c r="F16" s="10">
        <f>IF(ISBLANK($A16),"",D16+E16)</f>
        <v>0</v>
      </c>
      <c r="H16" s="13"/>
      <c r="O16" s="10"/>
    </row>
    <row r="17" spans="1:15" ht="13.5">
      <c r="A17" s="13"/>
      <c r="D17" s="1">
        <f>IF(ISBLANK($A17),"",COUNTIF($D$25:$D$42,"="&amp;$A17))</f>
        <v>0</v>
      </c>
      <c r="E17" s="1">
        <f>IF(ISBLANK($A17),"",COUNTIF($E$25:$F$42,"="&amp;$A17))</f>
        <v>0</v>
      </c>
      <c r="F17" s="10">
        <f>IF(ISBLANK($A17),"",D17+E17)</f>
        <v>0</v>
      </c>
      <c r="H17" s="13"/>
      <c r="O17" s="10"/>
    </row>
    <row r="18" spans="1:15" ht="13.5">
      <c r="A18" s="13"/>
      <c r="D18" s="1">
        <f>IF(ISBLANK($A18),"",COUNTIF($D$25:$D$42,"="&amp;$A18))</f>
        <v>0</v>
      </c>
      <c r="E18" s="1">
        <f>IF(ISBLANK($A18),"",COUNTIF($E$25:$F$42,"="&amp;$A18))</f>
        <v>0</v>
      </c>
      <c r="F18" s="10">
        <f>IF(ISBLANK($A18),"",D18+E18)</f>
        <v>0</v>
      </c>
      <c r="H18" s="13"/>
      <c r="O18" s="10"/>
    </row>
    <row r="19" spans="1:15" ht="13.5">
      <c r="A19" s="14"/>
      <c r="B19" s="15"/>
      <c r="C19" s="15"/>
      <c r="D19" s="15">
        <f>IF(ISBLANK($A19),"",COUNTIF($D$25:$D$42,"="&amp;$A19))</f>
        <v>0</v>
      </c>
      <c r="E19" s="15">
        <f>IF(ISBLANK($A19),"",COUNTIF($E$25:$F$42,"="&amp;$A19))</f>
        <v>0</v>
      </c>
      <c r="F19" s="10">
        <f>IF(ISBLANK($A19),"",D19+E19)</f>
        <v>0</v>
      </c>
      <c r="H19" s="14"/>
      <c r="I19" s="15"/>
      <c r="J19" s="15"/>
      <c r="K19" s="15"/>
      <c r="L19" s="15"/>
      <c r="N19" s="15"/>
      <c r="O19" s="16"/>
    </row>
    <row r="20" spans="1:15" ht="23.25" customHeight="1">
      <c r="A20" s="17" t="s">
        <v>32</v>
      </c>
      <c r="B20" s="17"/>
      <c r="C20" s="17"/>
      <c r="D20" s="17"/>
      <c r="E20" s="17"/>
      <c r="F20" s="18">
        <f>COUNT(IF(NOT(ISBLANK(D25:D42)),D25:D42))</f>
        <v>5</v>
      </c>
      <c r="G20" s="19"/>
      <c r="H20" s="20" t="s">
        <v>33</v>
      </c>
      <c r="I20" s="20"/>
      <c r="J20" s="20"/>
      <c r="K20" s="20"/>
      <c r="L20" s="20"/>
      <c r="M20" s="18">
        <f>COUNT(IF(NOT(ISBLANK(K25:K42)),K25:K42))</f>
        <v>4</v>
      </c>
      <c r="N20" s="21"/>
      <c r="O20" s="21"/>
    </row>
    <row r="21" spans="1:13" ht="13.5">
      <c r="A21" s="22" t="s">
        <v>34</v>
      </c>
      <c r="B21" s="22"/>
      <c r="C21" s="22"/>
      <c r="D21" s="22"/>
      <c r="E21" s="22"/>
      <c r="F21" s="22"/>
      <c r="G21" s="23"/>
      <c r="H21" s="24"/>
      <c r="I21" s="24"/>
      <c r="J21" s="24"/>
      <c r="K21" s="24"/>
      <c r="L21" s="24"/>
      <c r="M21" s="24"/>
    </row>
    <row r="22" spans="1:13" ht="13.5">
      <c r="A22" s="25" t="s">
        <v>35</v>
      </c>
      <c r="B22" s="1">
        <v>5</v>
      </c>
      <c r="C22" s="26" t="s">
        <v>36</v>
      </c>
      <c r="D22" s="1">
        <v>6</v>
      </c>
      <c r="E22" s="26" t="s">
        <v>37</v>
      </c>
      <c r="F22" s="1">
        <v>9</v>
      </c>
      <c r="G22" s="27"/>
      <c r="H22" s="26" t="s">
        <v>35</v>
      </c>
      <c r="I22" s="1">
        <v>3</v>
      </c>
      <c r="J22" s="26" t="s">
        <v>36</v>
      </c>
      <c r="K22" s="1">
        <v>7</v>
      </c>
      <c r="L22" s="26" t="s">
        <v>37</v>
      </c>
      <c r="M22" s="10">
        <v>10</v>
      </c>
    </row>
    <row r="23" spans="1:15" ht="13.5">
      <c r="A23" s="14"/>
      <c r="B23" s="14"/>
      <c r="C23" s="14"/>
      <c r="D23" s="14"/>
      <c r="E23" s="28" t="s">
        <v>38</v>
      </c>
      <c r="F23" s="15">
        <f>B22+D22+F22</f>
        <v>20</v>
      </c>
      <c r="G23" s="29"/>
      <c r="H23" s="15"/>
      <c r="I23" s="15"/>
      <c r="J23" s="15"/>
      <c r="K23" s="15"/>
      <c r="L23" s="28" t="s">
        <v>38</v>
      </c>
      <c r="M23" s="16">
        <f>I22+K22+M22</f>
        <v>20</v>
      </c>
      <c r="N23" s="30"/>
      <c r="O23" s="30"/>
    </row>
    <row r="24" spans="1:15" ht="13.5">
      <c r="A24" s="31" t="s">
        <v>24</v>
      </c>
      <c r="B24" s="3" t="s">
        <v>39</v>
      </c>
      <c r="C24" s="3" t="s">
        <v>40</v>
      </c>
      <c r="D24" s="3" t="s">
        <v>41</v>
      </c>
      <c r="E24" s="3" t="s">
        <v>42</v>
      </c>
      <c r="F24" s="3" t="s">
        <v>42</v>
      </c>
      <c r="G24" s="32"/>
      <c r="H24" s="3" t="s">
        <v>24</v>
      </c>
      <c r="I24" s="3" t="s">
        <v>39</v>
      </c>
      <c r="J24" s="3" t="s">
        <v>40</v>
      </c>
      <c r="K24" s="3" t="s">
        <v>41</v>
      </c>
      <c r="L24" s="3" t="s">
        <v>42</v>
      </c>
      <c r="M24" s="33" t="s">
        <v>42</v>
      </c>
      <c r="N24" s="3"/>
      <c r="O24" s="3"/>
    </row>
    <row r="25" spans="1:15" ht="13.5">
      <c r="A25" s="9">
        <v>2</v>
      </c>
      <c r="B25" s="2"/>
      <c r="C25" s="34">
        <v>0.2763888888888889</v>
      </c>
      <c r="D25" s="2">
        <v>13</v>
      </c>
      <c r="E25" s="2">
        <v>4</v>
      </c>
      <c r="F25" s="2">
        <v>30</v>
      </c>
      <c r="G25" s="35"/>
      <c r="H25" s="2">
        <v>2</v>
      </c>
      <c r="I25" s="2"/>
      <c r="J25" s="34">
        <v>0.55</v>
      </c>
      <c r="K25" s="2">
        <v>11</v>
      </c>
      <c r="L25" s="2">
        <v>4</v>
      </c>
      <c r="M25" s="36">
        <v>8</v>
      </c>
      <c r="N25" s="2"/>
      <c r="O25" s="2"/>
    </row>
    <row r="26" spans="1:15" ht="13.5">
      <c r="A26" s="9">
        <v>2</v>
      </c>
      <c r="B26" s="2"/>
      <c r="C26" s="34">
        <v>0.25763888888888886</v>
      </c>
      <c r="D26" s="2">
        <v>13</v>
      </c>
      <c r="E26" s="2">
        <v>82</v>
      </c>
      <c r="F26" s="2"/>
      <c r="G26" s="35"/>
      <c r="H26" s="2">
        <v>2</v>
      </c>
      <c r="I26" s="2"/>
      <c r="J26" s="34">
        <v>0.48819444444444443</v>
      </c>
      <c r="K26" s="2">
        <v>28</v>
      </c>
      <c r="L26" s="2">
        <v>12</v>
      </c>
      <c r="M26" s="36">
        <v>4</v>
      </c>
      <c r="N26" s="2"/>
      <c r="O26" s="2"/>
    </row>
    <row r="27" spans="1:15" ht="13.5">
      <c r="A27" s="9">
        <v>2</v>
      </c>
      <c r="B27" s="2"/>
      <c r="C27" s="34">
        <v>0.0875</v>
      </c>
      <c r="D27" s="2">
        <v>82</v>
      </c>
      <c r="E27" s="2">
        <v>58</v>
      </c>
      <c r="F27" s="2">
        <v>18</v>
      </c>
      <c r="G27" s="35"/>
      <c r="H27" s="2">
        <v>2</v>
      </c>
      <c r="I27" s="2"/>
      <c r="J27" s="34">
        <v>0.11944444444444445</v>
      </c>
      <c r="K27" s="2">
        <v>4</v>
      </c>
      <c r="L27" s="2">
        <v>7</v>
      </c>
      <c r="M27" s="36"/>
      <c r="N27" s="2"/>
      <c r="O27" s="2"/>
    </row>
    <row r="28" spans="1:15" ht="13.5">
      <c r="A28" s="9">
        <v>3</v>
      </c>
      <c r="B28" s="2"/>
      <c r="C28" s="34">
        <v>0.14583333333333334</v>
      </c>
      <c r="D28" s="2">
        <v>7</v>
      </c>
      <c r="E28" s="2">
        <v>19</v>
      </c>
      <c r="F28" s="2">
        <v>82</v>
      </c>
      <c r="G28" s="35"/>
      <c r="H28" s="2">
        <v>3</v>
      </c>
      <c r="I28" s="2"/>
      <c r="J28" s="34">
        <v>0.44513888888888886</v>
      </c>
      <c r="K28" s="2">
        <v>7</v>
      </c>
      <c r="L28" s="2">
        <v>11</v>
      </c>
      <c r="M28" s="36">
        <v>8</v>
      </c>
      <c r="N28" s="2"/>
      <c r="O28" s="2"/>
    </row>
    <row r="29" spans="1:15" ht="13.5">
      <c r="A29" s="9">
        <v>3</v>
      </c>
      <c r="B29" s="2"/>
      <c r="C29" s="34">
        <v>0.11944444444444445</v>
      </c>
      <c r="D29" s="2">
        <v>30</v>
      </c>
      <c r="E29" s="2"/>
      <c r="F29" s="2"/>
      <c r="G29" s="35"/>
      <c r="H29" s="2"/>
      <c r="I29" s="2"/>
      <c r="J29" s="2"/>
      <c r="K29" s="2"/>
      <c r="L29" s="2"/>
      <c r="M29" s="36"/>
      <c r="N29" s="2"/>
      <c r="O29" s="2"/>
    </row>
    <row r="30" spans="1:15" ht="12.75">
      <c r="A30" s="9"/>
      <c r="B30" s="2"/>
      <c r="C30" s="2"/>
      <c r="D30" s="2"/>
      <c r="E30" s="2"/>
      <c r="F30" s="2"/>
      <c r="G30" s="35"/>
      <c r="H30" s="2"/>
      <c r="I30" s="2"/>
      <c r="J30" s="2"/>
      <c r="K30" s="2"/>
      <c r="L30" s="2"/>
      <c r="M30" s="36"/>
      <c r="N30" s="2"/>
      <c r="O30" s="2"/>
    </row>
    <row r="31" spans="1:15" ht="12.75">
      <c r="A31" s="9"/>
      <c r="B31" s="2"/>
      <c r="C31" s="2"/>
      <c r="D31" s="2"/>
      <c r="E31" s="2"/>
      <c r="F31" s="2"/>
      <c r="G31" s="35"/>
      <c r="H31" s="2"/>
      <c r="I31" s="2"/>
      <c r="J31" s="2"/>
      <c r="K31" s="2"/>
      <c r="L31" s="2"/>
      <c r="M31" s="36"/>
      <c r="N31" s="2"/>
      <c r="O31" s="2"/>
    </row>
    <row r="32" spans="1:15" ht="12.75">
      <c r="A32" s="9"/>
      <c r="B32" s="2"/>
      <c r="C32" s="2"/>
      <c r="D32" s="2"/>
      <c r="E32" s="2"/>
      <c r="F32" s="2"/>
      <c r="G32" s="35"/>
      <c r="H32" s="2"/>
      <c r="I32" s="2"/>
      <c r="J32" s="2"/>
      <c r="K32" s="2"/>
      <c r="L32" s="2"/>
      <c r="M32" s="36"/>
      <c r="N32" s="2"/>
      <c r="O32" s="2"/>
    </row>
    <row r="33" spans="1:15" ht="12.75">
      <c r="A33" s="9"/>
      <c r="B33" s="2"/>
      <c r="C33" s="2"/>
      <c r="D33" s="2"/>
      <c r="E33" s="2"/>
      <c r="F33" s="2"/>
      <c r="G33" s="35"/>
      <c r="H33" s="2"/>
      <c r="I33" s="2"/>
      <c r="J33" s="2"/>
      <c r="K33" s="2"/>
      <c r="L33" s="2"/>
      <c r="M33" s="36"/>
      <c r="N33" s="2"/>
      <c r="O33" s="2"/>
    </row>
    <row r="34" spans="1:15" ht="12.75">
      <c r="A34" s="9"/>
      <c r="B34" s="2"/>
      <c r="C34" s="2"/>
      <c r="D34" s="2"/>
      <c r="E34" s="2"/>
      <c r="F34" s="2"/>
      <c r="G34" s="35"/>
      <c r="H34" s="2"/>
      <c r="I34" s="2"/>
      <c r="J34" s="2"/>
      <c r="K34" s="2"/>
      <c r="L34" s="2"/>
      <c r="M34" s="36"/>
      <c r="N34" s="2"/>
      <c r="O34" s="2"/>
    </row>
    <row r="35" spans="1:15" ht="12.75">
      <c r="A35" s="9"/>
      <c r="B35" s="2"/>
      <c r="C35" s="2"/>
      <c r="D35" s="2"/>
      <c r="E35" s="2"/>
      <c r="F35" s="2"/>
      <c r="G35" s="35"/>
      <c r="H35" s="2"/>
      <c r="I35" s="2"/>
      <c r="J35" s="2"/>
      <c r="K35" s="2"/>
      <c r="L35" s="2"/>
      <c r="M35" s="36"/>
      <c r="N35" s="2"/>
      <c r="O35" s="2"/>
    </row>
    <row r="36" spans="1:15" ht="12.75">
      <c r="A36" s="9"/>
      <c r="B36" s="2"/>
      <c r="C36" s="2"/>
      <c r="D36" s="2"/>
      <c r="E36" s="2"/>
      <c r="F36" s="2"/>
      <c r="G36" s="35"/>
      <c r="H36" s="2"/>
      <c r="I36" s="2"/>
      <c r="J36" s="2"/>
      <c r="K36" s="2"/>
      <c r="L36" s="2"/>
      <c r="M36" s="36"/>
      <c r="N36" s="2"/>
      <c r="O36" s="2"/>
    </row>
    <row r="37" spans="1:15" ht="12.75">
      <c r="A37" s="9"/>
      <c r="B37" s="2"/>
      <c r="C37" s="2"/>
      <c r="D37" s="2"/>
      <c r="E37" s="2"/>
      <c r="F37" s="2"/>
      <c r="G37" s="35"/>
      <c r="H37" s="2"/>
      <c r="I37" s="2"/>
      <c r="J37" s="2"/>
      <c r="K37" s="2"/>
      <c r="L37" s="2"/>
      <c r="M37" s="36"/>
      <c r="N37" s="2"/>
      <c r="O37" s="2"/>
    </row>
    <row r="38" spans="1:15" ht="12.75">
      <c r="A38" s="9"/>
      <c r="B38" s="2"/>
      <c r="C38" s="2"/>
      <c r="D38" s="2"/>
      <c r="E38" s="2"/>
      <c r="F38" s="2"/>
      <c r="G38" s="35"/>
      <c r="H38" s="2"/>
      <c r="I38" s="2"/>
      <c r="J38" s="2"/>
      <c r="K38" s="2"/>
      <c r="L38" s="2"/>
      <c r="M38" s="36"/>
      <c r="N38" s="2"/>
      <c r="O38" s="2"/>
    </row>
    <row r="39" spans="1:15" ht="12.75">
      <c r="A39" s="9"/>
      <c r="B39" s="2"/>
      <c r="C39" s="2"/>
      <c r="D39" s="2"/>
      <c r="E39" s="2"/>
      <c r="F39" s="2"/>
      <c r="G39" s="35"/>
      <c r="H39" s="2"/>
      <c r="I39" s="2"/>
      <c r="J39" s="2"/>
      <c r="K39" s="2"/>
      <c r="L39" s="2"/>
      <c r="M39" s="36"/>
      <c r="N39" s="2"/>
      <c r="O39" s="2"/>
    </row>
    <row r="40" spans="1:15" ht="12.75">
      <c r="A40" s="9"/>
      <c r="B40" s="2"/>
      <c r="C40" s="2"/>
      <c r="D40" s="2"/>
      <c r="E40" s="2"/>
      <c r="F40" s="2"/>
      <c r="G40" s="35"/>
      <c r="H40" s="2"/>
      <c r="I40" s="2"/>
      <c r="J40" s="2"/>
      <c r="K40" s="2"/>
      <c r="L40" s="2"/>
      <c r="M40" s="36"/>
      <c r="N40" s="2"/>
      <c r="O40" s="2"/>
    </row>
    <row r="41" spans="1:15" ht="12.75">
      <c r="A41" s="9"/>
      <c r="B41" s="2"/>
      <c r="C41" s="2"/>
      <c r="D41" s="2"/>
      <c r="E41" s="2"/>
      <c r="F41" s="2"/>
      <c r="G41" s="35"/>
      <c r="H41" s="2"/>
      <c r="I41" s="2"/>
      <c r="J41" s="2"/>
      <c r="K41" s="2"/>
      <c r="L41" s="2"/>
      <c r="M41" s="36"/>
      <c r="N41" s="2"/>
      <c r="O41" s="2"/>
    </row>
    <row r="42" spans="1:15" ht="12.75">
      <c r="A42" s="37"/>
      <c r="B42" s="38"/>
      <c r="C42" s="38"/>
      <c r="D42" s="38"/>
      <c r="E42" s="38"/>
      <c r="F42" s="38"/>
      <c r="G42" s="39"/>
      <c r="H42" s="38"/>
      <c r="I42" s="38"/>
      <c r="J42" s="38"/>
      <c r="K42" s="38"/>
      <c r="L42" s="38"/>
      <c r="M42" s="40"/>
      <c r="N42" s="2"/>
      <c r="O42" s="2"/>
    </row>
  </sheetData>
  <sheetProtection selectLockedCells="1" selectUnlockedCells="1"/>
  <mergeCells count="22">
    <mergeCell ref="A1:C1"/>
    <mergeCell ref="H1:O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A20:E20"/>
    <mergeCell ref="H20:L20"/>
    <mergeCell ref="A21:F21"/>
    <mergeCell ref="H21:M21"/>
    <mergeCell ref="A23:D23"/>
    <mergeCell ref="H23:K23"/>
  </mergeCells>
  <printOptions horizontalCentered="1" verticalCentered="1"/>
  <pageMargins left="1" right="1" top="1" bottom="1" header="1" footer="1"/>
  <pageSetup cellComments="atEnd" horizontalDpi="300" verticalDpi="300" orientation="portrait" scale="67"/>
  <headerFooter alignWithMargins="0">
    <oddHeader>&amp;CTAB]</oddHeader>
    <oddFooter>&amp;CPage PAGE]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2"/>
  <sheetViews>
    <sheetView zoomScaleSheetLayoutView="10" workbookViewId="0" topLeftCell="A1">
      <selection activeCell="A1" sqref="A1"/>
    </sheetView>
  </sheetViews>
  <sheetFormatPr defaultColWidth="9.00390625" defaultRowHeight="12.75"/>
  <cols>
    <col min="1" max="1" width="7.75390625" style="1" customWidth="1"/>
    <col min="2" max="6" width="9.125" style="1" customWidth="1"/>
    <col min="7" max="7" width="1.12109375" style="1" customWidth="1"/>
    <col min="8" max="15" width="9.125" style="1" customWidth="1"/>
  </cols>
  <sheetData>
    <row r="1" spans="1:15" ht="15" customHeight="1">
      <c r="A1" s="5" t="s">
        <v>22</v>
      </c>
      <c r="B1" s="5"/>
      <c r="C1" s="5"/>
      <c r="D1" s="6" t="s">
        <v>2</v>
      </c>
      <c r="E1" s="6" t="s">
        <v>3</v>
      </c>
      <c r="F1" s="7" t="s">
        <v>4</v>
      </c>
      <c r="G1" s="3"/>
      <c r="H1" s="8" t="s">
        <v>23</v>
      </c>
      <c r="I1" s="8"/>
      <c r="J1" s="8"/>
      <c r="K1" s="8"/>
      <c r="L1" s="8"/>
      <c r="M1" s="8"/>
      <c r="N1" s="8"/>
      <c r="O1" s="8"/>
    </row>
    <row r="2" spans="1:15" ht="13.5">
      <c r="A2" s="9">
        <v>77</v>
      </c>
      <c r="B2" s="1">
        <f>IF(NOT(ISBLANK(A2)),INDEX('Team roster'!$A$2:$B$16,MATCH(A2,'Team roster'!$B$2:$B$16,0),1),"")</f>
        <v>0</v>
      </c>
      <c r="D2" s="1">
        <f>IF(ISBLANK($A2),"",COUNTIF($D$25:$D$42,"="&amp;$A2))</f>
        <v>0</v>
      </c>
      <c r="E2" s="1">
        <f>IF(ISBLANK($A2),"",COUNTIF($E$25:$F$42,"="&amp;$A2))</f>
        <v>0</v>
      </c>
      <c r="F2" s="10">
        <f>IF(ISBLANK($A2),"",D2+E2)</f>
        <v>0</v>
      </c>
      <c r="H2" s="11" t="s">
        <v>24</v>
      </c>
      <c r="I2" s="4" t="s">
        <v>25</v>
      </c>
      <c r="J2" s="4" t="s">
        <v>26</v>
      </c>
      <c r="K2" s="4" t="s">
        <v>27</v>
      </c>
      <c r="L2" s="4" t="s">
        <v>28</v>
      </c>
      <c r="M2" s="4" t="s">
        <v>29</v>
      </c>
      <c r="N2" s="4" t="s">
        <v>30</v>
      </c>
      <c r="O2" s="12" t="s">
        <v>31</v>
      </c>
    </row>
    <row r="3" spans="1:15" ht="13.5">
      <c r="A3" s="9">
        <v>13</v>
      </c>
      <c r="B3" s="1">
        <f>IF(NOT(ISBLANK(A3)),INDEX('Team roster'!$A$2:$B$16,MATCH(A3,'Team roster'!$B$2:$B$16,0),1),"")</f>
        <v>0</v>
      </c>
      <c r="D3" s="1">
        <f>IF(ISBLANK($A3),"",COUNTIF($D$25:$D$42,"="&amp;$A3))</f>
        <v>1</v>
      </c>
      <c r="E3" s="1">
        <f>IF(ISBLANK($A3),"",COUNTIF($E$25:$F$42,"="&amp;$A3))</f>
        <v>2</v>
      </c>
      <c r="F3" s="10">
        <f>IF(ISBLANK($A3),"",D3+E3)</f>
        <v>3</v>
      </c>
      <c r="H3" s="13">
        <v>2</v>
      </c>
      <c r="I3" s="1">
        <v>4</v>
      </c>
      <c r="K3" s="41">
        <v>0.08333333333333333</v>
      </c>
      <c r="L3" s="1" t="s">
        <v>43</v>
      </c>
      <c r="O3" s="10"/>
    </row>
    <row r="4" spans="1:15" ht="13.5">
      <c r="A4" s="9">
        <v>30</v>
      </c>
      <c r="B4" s="1">
        <f>IF(NOT(ISBLANK(A4)),INDEX('Team roster'!$A$2:$B$16,MATCH(A4,'Team roster'!$B$2:$B$16,0),1),"")</f>
        <v>0</v>
      </c>
      <c r="D4" s="1">
        <f>IF(ISBLANK($A4),"",COUNTIF($D$25:$D$42,"="&amp;$A4))</f>
        <v>2</v>
      </c>
      <c r="E4" s="1">
        <f>IF(ISBLANK($A4),"",COUNTIF($E$25:$F$42,"="&amp;$A4))</f>
        <v>0</v>
      </c>
      <c r="F4" s="10">
        <f>IF(ISBLANK($A4),"",D4+E4)</f>
        <v>2</v>
      </c>
      <c r="H4" s="13"/>
      <c r="J4" s="1">
        <v>4</v>
      </c>
      <c r="K4" s="41">
        <v>0.08333333333333333</v>
      </c>
      <c r="L4" s="1" t="s">
        <v>44</v>
      </c>
      <c r="O4" s="10"/>
    </row>
    <row r="5" spans="1:15" ht="13.5">
      <c r="A5" s="9"/>
      <c r="B5" s="1">
        <f>IF(NOT(ISBLANK(A5)),INDEX('Team roster'!$A$2:$B$16,MATCH(A5,'Team roster'!$B$2:$B$16,0),1),"")</f>
        <v>0</v>
      </c>
      <c r="D5" s="1">
        <f>IF(ISBLANK($A5),"",COUNTIF($D$25:$D$42,"="&amp;$A5))</f>
        <v>0</v>
      </c>
      <c r="E5" s="1">
        <f>IF(ISBLANK($A5),"",COUNTIF($E$25:$F$42,"="&amp;$A5))</f>
        <v>0</v>
      </c>
      <c r="F5" s="10">
        <f>IF(ISBLANK($A5),"",D5+E5)</f>
        <v>0</v>
      </c>
      <c r="H5" s="13"/>
      <c r="O5" s="10"/>
    </row>
    <row r="6" spans="1:15" ht="13.5">
      <c r="A6" s="9">
        <v>58</v>
      </c>
      <c r="B6" s="1">
        <f>IF(NOT(ISBLANK(A6)),INDEX('Team roster'!$A$2:$B$16,MATCH(A6,'Team roster'!$B$2:$B$16,0),1),"")</f>
        <v>0</v>
      </c>
      <c r="D6" s="1">
        <f>IF(ISBLANK($A6),"",COUNTIF($D$25:$D$42,"="&amp;$A6))</f>
        <v>0</v>
      </c>
      <c r="E6" s="1">
        <f>IF(ISBLANK($A6),"",COUNTIF($E$25:$F$42,"="&amp;$A6))</f>
        <v>0</v>
      </c>
      <c r="F6" s="10">
        <f>IF(ISBLANK($A6),"",D6+E6)</f>
        <v>0</v>
      </c>
      <c r="H6" s="13"/>
      <c r="O6" s="10"/>
    </row>
    <row r="7" spans="1:15" ht="13.5">
      <c r="A7" s="9">
        <v>19</v>
      </c>
      <c r="B7" s="1">
        <f>IF(NOT(ISBLANK(A7)),INDEX('Team roster'!$A$2:$B$16,MATCH(A7,'Team roster'!$B$2:$B$16,0),1),"")</f>
        <v>0</v>
      </c>
      <c r="D7" s="1">
        <f>IF(ISBLANK($A7),"",COUNTIF($D$25:$D$42,"="&amp;$A7))</f>
        <v>0</v>
      </c>
      <c r="E7" s="1">
        <f>IF(ISBLANK($A7),"",COUNTIF($E$25:$F$42,"="&amp;$A7))</f>
        <v>0</v>
      </c>
      <c r="F7" s="10">
        <f>IF(ISBLANK($A7),"",D7+E7)</f>
        <v>0</v>
      </c>
      <c r="H7" s="13"/>
      <c r="O7" s="10"/>
    </row>
    <row r="8" spans="1:15" ht="13.5">
      <c r="A8" s="9">
        <v>7</v>
      </c>
      <c r="B8" s="1">
        <f>IF(NOT(ISBLANK(A8)),INDEX('Team roster'!$A$2:$B$16,MATCH(A8,'Team roster'!$B$2:$B$16,0),1),"")</f>
        <v>0</v>
      </c>
      <c r="D8" s="1">
        <f>IF(ISBLANK($A8),"",COUNTIF($D$25:$D$42,"="&amp;$A8))</f>
        <v>1</v>
      </c>
      <c r="E8" s="1">
        <f>IF(ISBLANK($A8),"",COUNTIF($E$25:$F$42,"="&amp;$A8))</f>
        <v>1</v>
      </c>
      <c r="F8" s="10">
        <f>IF(ISBLANK($A8),"",D8+E8)</f>
        <v>2</v>
      </c>
      <c r="H8" s="13"/>
      <c r="O8" s="10"/>
    </row>
    <row r="9" spans="1:15" ht="13.5">
      <c r="A9" s="9">
        <v>82</v>
      </c>
      <c r="B9" s="1">
        <f>IF(NOT(ISBLANK(A9)),INDEX('Team roster'!$A$2:$B$16,MATCH(A9,'Team roster'!$B$2:$B$16,0),1),"")</f>
        <v>0</v>
      </c>
      <c r="D9" s="1">
        <f>IF(ISBLANK($A9),"",COUNTIF($D$25:$D$42,"="&amp;$A9))</f>
        <v>0</v>
      </c>
      <c r="E9" s="1">
        <f>IF(ISBLANK($A9),"",COUNTIF($E$25:$F$42,"="&amp;$A9))</f>
        <v>1</v>
      </c>
      <c r="F9" s="10">
        <f>IF(ISBLANK($A9),"",D9+E9)</f>
        <v>1</v>
      </c>
      <c r="H9" s="13"/>
      <c r="O9" s="10"/>
    </row>
    <row r="10" spans="1:15" ht="13.5">
      <c r="A10" s="9">
        <v>4</v>
      </c>
      <c r="B10" s="1">
        <f>IF(NOT(ISBLANK(A10)),INDEX('Team roster'!$A$2:$B$16,MATCH(A10,'Team roster'!$B$2:$B$16,0),1),"")</f>
        <v>0</v>
      </c>
      <c r="D10" s="1">
        <f>IF(ISBLANK($A10),"",COUNTIF($D$25:$D$42,"="&amp;$A10))</f>
        <v>1</v>
      </c>
      <c r="E10" s="1">
        <f>IF(ISBLANK($A10),"",COUNTIF($E$25:$F$42,"="&amp;$A10))</f>
        <v>1</v>
      </c>
      <c r="F10" s="10">
        <f>IF(ISBLANK($A10),"",D10+E10)</f>
        <v>2</v>
      </c>
      <c r="H10" s="13"/>
      <c r="O10" s="10"/>
    </row>
    <row r="11" spans="1:15" ht="13.5">
      <c r="A11" s="9">
        <v>16</v>
      </c>
      <c r="B11" s="1">
        <f>IF(NOT(ISBLANK(A11)),INDEX('Team roster'!$A$2:$B$16,MATCH(A11,'Team roster'!$B$2:$B$16,0),1),"")</f>
        <v>0</v>
      </c>
      <c r="D11" s="1">
        <f>IF(ISBLANK($A11),"",COUNTIF($D$25:$D$42,"="&amp;$A11))</f>
        <v>0</v>
      </c>
      <c r="E11" s="1">
        <f>IF(ISBLANK($A11),"",COUNTIF($E$25:$F$42,"="&amp;$A11))</f>
        <v>1</v>
      </c>
      <c r="F11" s="10">
        <f>IF(ISBLANK($A11),"",D11+E11)</f>
        <v>1</v>
      </c>
      <c r="H11" s="13"/>
      <c r="O11" s="10"/>
    </row>
    <row r="12" spans="1:15" ht="13.5">
      <c r="A12" s="9">
        <v>21</v>
      </c>
      <c r="B12" s="1">
        <f>IF(NOT(ISBLANK(A12)),INDEX('Team roster'!$A$2:$B$16,MATCH(A12,'Team roster'!$B$2:$B$16,0),1),"")</f>
        <v>0</v>
      </c>
      <c r="D12" s="1">
        <f>IF(ISBLANK($A12),"",COUNTIF($D$25:$D$42,"="&amp;$A12))</f>
        <v>0</v>
      </c>
      <c r="E12" s="1">
        <f>IF(ISBLANK($A12),"",COUNTIF($E$25:$F$42,"="&amp;$A12))</f>
        <v>0</v>
      </c>
      <c r="F12" s="10">
        <f>IF(ISBLANK($A12),"",D12+E12)</f>
        <v>0</v>
      </c>
      <c r="H12" s="13"/>
      <c r="O12" s="10"/>
    </row>
    <row r="13" spans="1:15" ht="13.5">
      <c r="A13" s="9">
        <v>67</v>
      </c>
      <c r="B13" s="1">
        <f>IF(NOT(ISBLANK(A13)),INDEX('Team roster'!$A$2:$B$16,MATCH(A13,'Team roster'!$B$2:$B$16,0),1),"")</f>
        <v>0</v>
      </c>
      <c r="D13" s="1">
        <f>IF(ISBLANK($A13),"",COUNTIF($D$25:$D$42,"="&amp;$A13))</f>
        <v>0</v>
      </c>
      <c r="E13" s="1">
        <f>IF(ISBLANK($A13),"",COUNTIF($E$25:$F$42,"="&amp;$A13))</f>
        <v>0</v>
      </c>
      <c r="F13" s="10">
        <f>IF(ISBLANK($A13),"",D13+E13)</f>
        <v>0</v>
      </c>
      <c r="H13" s="13"/>
      <c r="O13" s="10"/>
    </row>
    <row r="14" spans="1:15" ht="13.5">
      <c r="A14" s="9">
        <v>34</v>
      </c>
      <c r="B14" s="1">
        <f>IF(NOT(ISBLANK(A14)),INDEX('Team roster'!$A$2:$B$16,MATCH(A14,'Team roster'!$B$2:$B$16,0),1),"")</f>
        <v>0</v>
      </c>
      <c r="D14" s="1">
        <f>IF(ISBLANK($A14),"",COUNTIF($D$25:$D$42,"="&amp;$A14))</f>
        <v>0</v>
      </c>
      <c r="E14" s="1">
        <f>IF(ISBLANK($A14),"",COUNTIF($E$25:$F$42,"="&amp;$A14))</f>
        <v>0</v>
      </c>
      <c r="F14" s="10">
        <f>IF(ISBLANK($A14),"",D14+E14)</f>
        <v>0</v>
      </c>
      <c r="H14" s="13"/>
      <c r="O14" s="10"/>
    </row>
    <row r="15" spans="1:15" ht="13.5">
      <c r="A15" s="42" t="s">
        <v>45</v>
      </c>
      <c r="B15" s="42"/>
      <c r="C15" s="42"/>
      <c r="D15" s="42"/>
      <c r="E15" s="42"/>
      <c r="F15" s="42"/>
      <c r="H15" s="13"/>
      <c r="O15" s="10"/>
    </row>
    <row r="16" spans="1:15" ht="13.5">
      <c r="A16" s="42"/>
      <c r="B16" s="42"/>
      <c r="C16" s="42"/>
      <c r="D16" s="42"/>
      <c r="E16" s="42"/>
      <c r="F16" s="42"/>
      <c r="H16" s="13"/>
      <c r="O16" s="10"/>
    </row>
    <row r="17" spans="1:15" ht="13.5" customHeight="1">
      <c r="A17" s="43" t="s">
        <v>46</v>
      </c>
      <c r="B17" s="43"/>
      <c r="C17" s="43"/>
      <c r="D17" s="43"/>
      <c r="E17" s="43"/>
      <c r="F17" s="43"/>
      <c r="H17" s="13"/>
      <c r="O17" s="10"/>
    </row>
    <row r="18" spans="1:15" ht="13.5">
      <c r="A18" s="43"/>
      <c r="B18" s="43"/>
      <c r="C18" s="43"/>
      <c r="D18" s="43"/>
      <c r="E18" s="43"/>
      <c r="F18" s="43"/>
      <c r="H18" s="13"/>
      <c r="O18" s="10"/>
    </row>
    <row r="19" spans="1:15" ht="15.75" customHeight="1">
      <c r="A19" s="43"/>
      <c r="B19" s="43"/>
      <c r="C19" s="43"/>
      <c r="D19" s="43"/>
      <c r="E19" s="43"/>
      <c r="F19" s="43"/>
      <c r="H19" s="13"/>
      <c r="N19" s="15"/>
      <c r="O19" s="16"/>
    </row>
    <row r="20" spans="1:15" ht="19.5" customHeight="1">
      <c r="A20" s="17" t="s">
        <v>32</v>
      </c>
      <c r="B20" s="17"/>
      <c r="C20" s="17"/>
      <c r="D20" s="17"/>
      <c r="E20" s="17"/>
      <c r="F20" s="18">
        <f>COUNT(IF(NOT(ISBLANK(D25:D42)),D25:D42))</f>
        <v>5</v>
      </c>
      <c r="G20" s="19"/>
      <c r="H20" s="20" t="s">
        <v>33</v>
      </c>
      <c r="I20" s="20"/>
      <c r="J20" s="20"/>
      <c r="K20" s="20"/>
      <c r="L20" s="20"/>
      <c r="M20" s="18">
        <f>COUNT(IF(NOT(ISBLANK(K25:K42)),K25:K42))</f>
        <v>3</v>
      </c>
      <c r="N20" s="21"/>
      <c r="O20" s="21"/>
    </row>
    <row r="21" spans="1:13" ht="13.5">
      <c r="A21" s="22" t="s">
        <v>34</v>
      </c>
      <c r="B21" s="22"/>
      <c r="C21" s="22"/>
      <c r="D21" s="22"/>
      <c r="E21" s="22"/>
      <c r="F21" s="22"/>
      <c r="G21" s="44"/>
      <c r="H21" s="24"/>
      <c r="I21" s="24"/>
      <c r="J21" s="24"/>
      <c r="K21" s="24"/>
      <c r="L21" s="24"/>
      <c r="M21" s="24"/>
    </row>
    <row r="22" spans="1:13" ht="13.5">
      <c r="A22" s="25" t="s">
        <v>35</v>
      </c>
      <c r="C22" s="26" t="s">
        <v>36</v>
      </c>
      <c r="E22" s="26" t="s">
        <v>37</v>
      </c>
      <c r="G22" s="27"/>
      <c r="H22" s="26" t="s">
        <v>35</v>
      </c>
      <c r="J22" s="26" t="s">
        <v>36</v>
      </c>
      <c r="L22" s="26" t="s">
        <v>37</v>
      </c>
      <c r="M22" s="10"/>
    </row>
    <row r="23" spans="1:15" ht="13.5">
      <c r="A23" s="14"/>
      <c r="B23" s="14"/>
      <c r="C23" s="14"/>
      <c r="D23" s="14"/>
      <c r="E23" s="28" t="s">
        <v>38</v>
      </c>
      <c r="F23" s="15">
        <f>B22+D22+F22</f>
        <v>0</v>
      </c>
      <c r="G23" s="29"/>
      <c r="H23" s="15"/>
      <c r="I23" s="15"/>
      <c r="J23" s="15"/>
      <c r="K23" s="15"/>
      <c r="L23" s="28" t="s">
        <v>38</v>
      </c>
      <c r="M23" s="16">
        <f>I22+K22+M22</f>
        <v>0</v>
      </c>
      <c r="N23" s="30"/>
      <c r="O23" s="30"/>
    </row>
    <row r="24" spans="1:15" ht="13.5">
      <c r="A24" s="31" t="s">
        <v>24</v>
      </c>
      <c r="B24" s="3" t="s">
        <v>39</v>
      </c>
      <c r="C24" s="3" t="s">
        <v>40</v>
      </c>
      <c r="D24" s="3" t="s">
        <v>41</v>
      </c>
      <c r="E24" s="3" t="s">
        <v>42</v>
      </c>
      <c r="F24" s="3" t="s">
        <v>42</v>
      </c>
      <c r="G24" s="32"/>
      <c r="H24" s="3" t="s">
        <v>24</v>
      </c>
      <c r="I24" s="3" t="s">
        <v>39</v>
      </c>
      <c r="J24" s="3" t="s">
        <v>40</v>
      </c>
      <c r="K24" s="3" t="s">
        <v>41</v>
      </c>
      <c r="L24" s="3" t="s">
        <v>42</v>
      </c>
      <c r="M24" s="33" t="s">
        <v>42</v>
      </c>
      <c r="N24" s="3"/>
      <c r="O24" s="3"/>
    </row>
    <row r="25" spans="1:15" ht="13.5">
      <c r="A25" s="9">
        <v>1</v>
      </c>
      <c r="B25" s="2"/>
      <c r="C25" s="2"/>
      <c r="D25" s="2">
        <v>7</v>
      </c>
      <c r="E25" s="2">
        <v>13</v>
      </c>
      <c r="F25" s="2"/>
      <c r="G25" s="35"/>
      <c r="H25" s="2"/>
      <c r="I25" s="2"/>
      <c r="J25" s="2"/>
      <c r="K25" s="2">
        <v>0</v>
      </c>
      <c r="L25" s="2"/>
      <c r="M25" s="36"/>
      <c r="N25" s="2"/>
      <c r="O25" s="2"/>
    </row>
    <row r="26" spans="1:15" ht="13.5">
      <c r="A26" s="9">
        <v>2</v>
      </c>
      <c r="B26" s="2"/>
      <c r="C26" s="2"/>
      <c r="D26" s="2">
        <v>30</v>
      </c>
      <c r="E26" s="2">
        <v>82</v>
      </c>
      <c r="F26" s="2"/>
      <c r="G26" s="35"/>
      <c r="H26" s="2"/>
      <c r="I26" s="2"/>
      <c r="J26" s="2"/>
      <c r="K26" s="2">
        <v>0</v>
      </c>
      <c r="L26" s="2"/>
      <c r="M26" s="36"/>
      <c r="N26" s="2"/>
      <c r="O26" s="2"/>
    </row>
    <row r="27" spans="1:15" ht="13.5">
      <c r="A27" s="9">
        <v>2</v>
      </c>
      <c r="B27" s="2"/>
      <c r="C27" s="2"/>
      <c r="D27" s="2">
        <v>4</v>
      </c>
      <c r="E27" s="2">
        <v>16</v>
      </c>
      <c r="F27" s="2">
        <v>13</v>
      </c>
      <c r="G27" s="35"/>
      <c r="H27" s="2"/>
      <c r="I27" s="2"/>
      <c r="J27" s="2"/>
      <c r="K27" s="2">
        <v>0</v>
      </c>
      <c r="L27" s="2"/>
      <c r="M27" s="36"/>
      <c r="N27" s="2"/>
      <c r="O27" s="2"/>
    </row>
    <row r="28" spans="1:15" ht="13.5">
      <c r="A28" s="9">
        <v>3</v>
      </c>
      <c r="B28" s="2"/>
      <c r="C28" s="2"/>
      <c r="D28" s="2">
        <v>30</v>
      </c>
      <c r="E28" s="2">
        <v>7</v>
      </c>
      <c r="F28" s="2"/>
      <c r="G28" s="35"/>
      <c r="H28" s="2"/>
      <c r="I28" s="2"/>
      <c r="J28" s="2"/>
      <c r="K28" s="2"/>
      <c r="L28" s="2"/>
      <c r="M28" s="36"/>
      <c r="N28" s="2"/>
      <c r="O28" s="2"/>
    </row>
    <row r="29" spans="1:15" ht="13.5">
      <c r="A29" s="9">
        <v>3</v>
      </c>
      <c r="B29" s="2"/>
      <c r="C29" s="2"/>
      <c r="D29" s="2">
        <v>13</v>
      </c>
      <c r="E29" s="2">
        <v>4</v>
      </c>
      <c r="F29" s="2"/>
      <c r="G29" s="35"/>
      <c r="H29" s="2"/>
      <c r="I29" s="2"/>
      <c r="J29" s="2"/>
      <c r="K29" s="2"/>
      <c r="L29" s="2"/>
      <c r="M29" s="36"/>
      <c r="N29" s="2"/>
      <c r="O29" s="2"/>
    </row>
    <row r="30" spans="1:15" ht="12.75">
      <c r="A30" s="9"/>
      <c r="B30" s="2"/>
      <c r="C30" s="2"/>
      <c r="D30" s="2"/>
      <c r="E30" s="2"/>
      <c r="F30" s="2"/>
      <c r="G30" s="35"/>
      <c r="H30" s="2"/>
      <c r="I30" s="2"/>
      <c r="J30" s="2"/>
      <c r="K30" s="2"/>
      <c r="L30" s="2"/>
      <c r="M30" s="36"/>
      <c r="N30" s="2"/>
      <c r="O30" s="2"/>
    </row>
    <row r="31" spans="1:15" ht="12.75">
      <c r="A31" s="9"/>
      <c r="B31" s="2"/>
      <c r="C31" s="2"/>
      <c r="D31" s="2"/>
      <c r="E31" s="2"/>
      <c r="F31" s="2"/>
      <c r="G31" s="35"/>
      <c r="H31" s="2"/>
      <c r="I31" s="2"/>
      <c r="J31" s="2"/>
      <c r="K31" s="2"/>
      <c r="L31" s="2"/>
      <c r="M31" s="36"/>
      <c r="N31" s="2"/>
      <c r="O31" s="2"/>
    </row>
    <row r="32" spans="1:15" ht="12.75">
      <c r="A32" s="9"/>
      <c r="B32" s="2"/>
      <c r="C32" s="2"/>
      <c r="D32" s="2"/>
      <c r="E32" s="2"/>
      <c r="F32" s="2"/>
      <c r="G32" s="35"/>
      <c r="H32" s="2"/>
      <c r="I32" s="2"/>
      <c r="J32" s="2"/>
      <c r="K32" s="2"/>
      <c r="L32" s="2"/>
      <c r="M32" s="36"/>
      <c r="N32" s="2"/>
      <c r="O32" s="2"/>
    </row>
    <row r="33" spans="1:15" ht="12.75">
      <c r="A33" s="9"/>
      <c r="B33" s="2"/>
      <c r="C33" s="2"/>
      <c r="D33" s="2"/>
      <c r="E33" s="2"/>
      <c r="F33" s="2"/>
      <c r="G33" s="35"/>
      <c r="H33" s="2"/>
      <c r="I33" s="2"/>
      <c r="J33" s="2"/>
      <c r="K33" s="2"/>
      <c r="L33" s="2"/>
      <c r="M33" s="36"/>
      <c r="N33" s="2"/>
      <c r="O33" s="2"/>
    </row>
    <row r="34" spans="1:15" ht="12.75">
      <c r="A34" s="9"/>
      <c r="B34" s="2"/>
      <c r="C34" s="2"/>
      <c r="D34" s="2"/>
      <c r="E34" s="2"/>
      <c r="F34" s="2"/>
      <c r="G34" s="35"/>
      <c r="H34" s="2"/>
      <c r="I34" s="2"/>
      <c r="J34" s="2"/>
      <c r="K34" s="2"/>
      <c r="L34" s="2"/>
      <c r="M34" s="36"/>
      <c r="N34" s="2"/>
      <c r="O34" s="2"/>
    </row>
    <row r="35" spans="1:15" ht="12.75">
      <c r="A35" s="9"/>
      <c r="B35" s="2"/>
      <c r="C35" s="2"/>
      <c r="D35" s="2"/>
      <c r="E35" s="2"/>
      <c r="F35" s="2"/>
      <c r="G35" s="35"/>
      <c r="H35" s="2"/>
      <c r="I35" s="2"/>
      <c r="J35" s="2"/>
      <c r="K35" s="2"/>
      <c r="L35" s="2"/>
      <c r="M35" s="36"/>
      <c r="N35" s="2"/>
      <c r="O35" s="2"/>
    </row>
    <row r="36" spans="1:15" ht="12.75">
      <c r="A36" s="9"/>
      <c r="B36" s="2"/>
      <c r="C36" s="2"/>
      <c r="D36" s="2"/>
      <c r="E36" s="2"/>
      <c r="F36" s="2"/>
      <c r="G36" s="35"/>
      <c r="H36" s="2"/>
      <c r="I36" s="2"/>
      <c r="J36" s="2"/>
      <c r="K36" s="2"/>
      <c r="L36" s="2"/>
      <c r="M36" s="36"/>
      <c r="N36" s="2"/>
      <c r="O36" s="2"/>
    </row>
    <row r="37" spans="1:15" ht="12.75">
      <c r="A37" s="9"/>
      <c r="B37" s="2"/>
      <c r="C37" s="2"/>
      <c r="D37" s="2"/>
      <c r="E37" s="2"/>
      <c r="F37" s="2"/>
      <c r="G37" s="35"/>
      <c r="H37" s="2"/>
      <c r="I37" s="2"/>
      <c r="J37" s="2"/>
      <c r="K37" s="2"/>
      <c r="L37" s="2"/>
      <c r="M37" s="36"/>
      <c r="N37" s="2"/>
      <c r="O37" s="2"/>
    </row>
    <row r="38" spans="1:15" ht="12.75">
      <c r="A38" s="9"/>
      <c r="B38" s="2"/>
      <c r="C38" s="2"/>
      <c r="D38" s="2"/>
      <c r="E38" s="2"/>
      <c r="F38" s="2"/>
      <c r="G38" s="35"/>
      <c r="H38" s="2"/>
      <c r="I38" s="2"/>
      <c r="J38" s="2"/>
      <c r="K38" s="2"/>
      <c r="L38" s="2"/>
      <c r="M38" s="36"/>
      <c r="N38" s="2"/>
      <c r="O38" s="2"/>
    </row>
    <row r="39" spans="1:15" ht="12.75">
      <c r="A39" s="9"/>
      <c r="B39" s="2"/>
      <c r="C39" s="2"/>
      <c r="D39" s="2"/>
      <c r="E39" s="2"/>
      <c r="F39" s="2"/>
      <c r="G39" s="35"/>
      <c r="H39" s="2"/>
      <c r="I39" s="2"/>
      <c r="J39" s="2"/>
      <c r="K39" s="2"/>
      <c r="L39" s="2"/>
      <c r="M39" s="36"/>
      <c r="N39" s="2"/>
      <c r="O39" s="2"/>
    </row>
    <row r="40" spans="1:15" ht="12.75">
      <c r="A40" s="9"/>
      <c r="B40" s="2"/>
      <c r="C40" s="2"/>
      <c r="D40" s="2"/>
      <c r="E40" s="2"/>
      <c r="F40" s="2"/>
      <c r="G40" s="35"/>
      <c r="H40" s="2"/>
      <c r="I40" s="2"/>
      <c r="J40" s="2"/>
      <c r="K40" s="2"/>
      <c r="L40" s="2"/>
      <c r="M40" s="36"/>
      <c r="N40" s="2"/>
      <c r="O40" s="2"/>
    </row>
    <row r="41" spans="1:15" ht="12.75">
      <c r="A41" s="9"/>
      <c r="B41" s="2"/>
      <c r="C41" s="2"/>
      <c r="D41" s="2"/>
      <c r="E41" s="2"/>
      <c r="F41" s="2"/>
      <c r="G41" s="35"/>
      <c r="H41" s="2"/>
      <c r="I41" s="2"/>
      <c r="J41" s="2"/>
      <c r="K41" s="2"/>
      <c r="L41" s="2"/>
      <c r="M41" s="36"/>
      <c r="N41" s="2"/>
      <c r="O41" s="2"/>
    </row>
    <row r="42" spans="1:15" ht="12.75">
      <c r="A42" s="37"/>
      <c r="B42" s="38"/>
      <c r="C42" s="38"/>
      <c r="D42" s="38"/>
      <c r="E42" s="38"/>
      <c r="F42" s="38"/>
      <c r="G42" s="39"/>
      <c r="H42" s="38"/>
      <c r="I42" s="38"/>
      <c r="J42" s="38"/>
      <c r="K42" s="38"/>
      <c r="L42" s="38"/>
      <c r="M42" s="40"/>
      <c r="N42" s="2"/>
      <c r="O42" s="2"/>
    </row>
  </sheetData>
  <sheetProtection selectLockedCells="1" selectUnlockedCells="1"/>
  <mergeCells count="23">
    <mergeCell ref="A1:C1"/>
    <mergeCell ref="H1:O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A15:F16"/>
    <mergeCell ref="A17:F19"/>
    <mergeCell ref="A20:E20"/>
    <mergeCell ref="H20:L20"/>
    <mergeCell ref="A21:F21"/>
    <mergeCell ref="H21:M21"/>
    <mergeCell ref="A23:D23"/>
    <mergeCell ref="H23:K23"/>
  </mergeCells>
  <printOptions horizontalCentered="1" verticalCentered="1"/>
  <pageMargins left="1" right="1" top="1" bottom="1" header="1" footer="1"/>
  <pageSetup cellComments="atEnd" horizontalDpi="300" verticalDpi="300" orientation="portrait" scale="67"/>
  <headerFooter alignWithMargins="0">
    <oddHeader>&amp;CTAB]</oddHeader>
    <oddFooter>&amp;CPage PAGE]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42"/>
  <sheetViews>
    <sheetView zoomScaleSheetLayoutView="10" workbookViewId="0" topLeftCell="A1">
      <selection activeCell="H1" sqref="H1"/>
    </sheetView>
  </sheetViews>
  <sheetFormatPr defaultColWidth="9.00390625" defaultRowHeight="12.75"/>
  <cols>
    <col min="1" max="1" width="7.75390625" style="1" customWidth="1"/>
    <col min="2" max="6" width="9.125" style="1" customWidth="1"/>
    <col min="7" max="7" width="1.12109375" style="1" customWidth="1"/>
    <col min="8" max="15" width="9.125" style="1" customWidth="1"/>
  </cols>
  <sheetData>
    <row r="1" spans="1:15" ht="15" customHeight="1">
      <c r="A1" s="5" t="s">
        <v>22</v>
      </c>
      <c r="B1" s="5"/>
      <c r="C1" s="5"/>
      <c r="D1" s="6" t="s">
        <v>2</v>
      </c>
      <c r="E1" s="6" t="s">
        <v>3</v>
      </c>
      <c r="F1" s="7" t="s">
        <v>4</v>
      </c>
      <c r="G1" s="3"/>
      <c r="H1" s="8" t="s">
        <v>23</v>
      </c>
      <c r="I1" s="8"/>
      <c r="J1" s="8"/>
      <c r="K1" s="8"/>
      <c r="L1" s="8"/>
      <c r="M1" s="8"/>
      <c r="N1" s="8"/>
      <c r="O1" s="8"/>
    </row>
    <row r="2" spans="1:15" ht="13.5">
      <c r="A2" s="9">
        <v>77</v>
      </c>
      <c r="B2" s="1">
        <f>IF(NOT(ISBLANK(A2)),INDEX('Team roster'!$A$2:$B$16,MATCH(A2,'Team roster'!$B$2:$B$16,0),1),"")</f>
        <v>0</v>
      </c>
      <c r="D2" s="1">
        <f>IF(ISBLANK($A2),"",COUNTIF($D$25:$D$42,"="&amp;$A2))</f>
        <v>0</v>
      </c>
      <c r="E2" s="1">
        <f>IF(ISBLANK($A2),"",COUNTIF($E$25:$F$42,"="&amp;$A2))</f>
        <v>0</v>
      </c>
      <c r="F2" s="10">
        <f>IF(ISBLANK($A2),"",D2+E2)</f>
        <v>0</v>
      </c>
      <c r="H2" s="11" t="s">
        <v>24</v>
      </c>
      <c r="I2" s="4" t="s">
        <v>25</v>
      </c>
      <c r="J2" s="4" t="s">
        <v>26</v>
      </c>
      <c r="K2" s="4" t="s">
        <v>27</v>
      </c>
      <c r="L2" s="4" t="s">
        <v>28</v>
      </c>
      <c r="M2" s="4" t="s">
        <v>29</v>
      </c>
      <c r="N2" s="4" t="s">
        <v>30</v>
      </c>
      <c r="O2" s="12" t="s">
        <v>31</v>
      </c>
    </row>
    <row r="3" spans="1:15" ht="13.5">
      <c r="A3" s="9">
        <v>13</v>
      </c>
      <c r="B3" s="1">
        <f>IF(NOT(ISBLANK(A3)),INDEX('Team roster'!$A$2:$B$16,MATCH(A3,'Team roster'!$B$2:$B$16,0),1),"")</f>
        <v>0</v>
      </c>
      <c r="D3" s="1">
        <f>IF(ISBLANK($A3),"",COUNTIF($D$25:$D$42,"="&amp;$A3))</f>
        <v>3</v>
      </c>
      <c r="E3" s="1">
        <f>IF(ISBLANK($A3),"",COUNTIF($E$25:$F$42,"="&amp;$A3))</f>
        <v>1</v>
      </c>
      <c r="F3" s="10">
        <f>IF(ISBLANK($A3),"",D3+E3)</f>
        <v>4</v>
      </c>
      <c r="H3" s="13"/>
      <c r="O3" s="10"/>
    </row>
    <row r="4" spans="1:15" ht="13.5">
      <c r="A4" s="9">
        <v>30</v>
      </c>
      <c r="B4" s="1">
        <f>IF(NOT(ISBLANK(A4)),INDEX('Team roster'!$A$2:$B$16,MATCH(A4,'Team roster'!$B$2:$B$16,0),1),"")</f>
        <v>0</v>
      </c>
      <c r="D4" s="1">
        <f>IF(ISBLANK($A4),"",COUNTIF($D$25:$D$42,"="&amp;$A4))</f>
        <v>0</v>
      </c>
      <c r="E4" s="1">
        <f>IF(ISBLANK($A4),"",COUNTIF($E$25:$F$42,"="&amp;$A4))</f>
        <v>0</v>
      </c>
      <c r="F4" s="10">
        <f>IF(ISBLANK($A4),"",D4+E4)</f>
        <v>0</v>
      </c>
      <c r="H4" s="13"/>
      <c r="O4" s="10"/>
    </row>
    <row r="5" spans="1:15" ht="13.5">
      <c r="A5" s="9">
        <v>9</v>
      </c>
      <c r="B5" s="1">
        <f>IF(NOT(ISBLANK(A5)),INDEX('Team roster'!$A$2:$B$16,MATCH(A5,'Team roster'!$B$2:$B$16,0),1),"")</f>
        <v>0</v>
      </c>
      <c r="D5" s="1">
        <f>IF(ISBLANK($A5),"",COUNTIF($D$25:$D$42,"="&amp;$A5))</f>
        <v>0</v>
      </c>
      <c r="E5" s="1">
        <f>IF(ISBLANK($A5),"",COUNTIF($E$25:$F$42,"="&amp;$A5))</f>
        <v>0</v>
      </c>
      <c r="F5" s="10">
        <f>IF(ISBLANK($A5),"",D5+E5)</f>
        <v>0</v>
      </c>
      <c r="H5" s="13"/>
      <c r="O5" s="10"/>
    </row>
    <row r="6" spans="1:15" ht="13.5">
      <c r="A6" s="9">
        <v>58</v>
      </c>
      <c r="B6" s="1">
        <f>IF(NOT(ISBLANK(A6)),INDEX('Team roster'!$A$2:$B$16,MATCH(A6,'Team roster'!$B$2:$B$16,0),1),"")</f>
        <v>0</v>
      </c>
      <c r="D6" s="1">
        <f>IF(ISBLANK($A6),"",COUNTIF($D$25:$D$42,"="&amp;$A6))</f>
        <v>0</v>
      </c>
      <c r="E6" s="1">
        <f>IF(ISBLANK($A6),"",COUNTIF($E$25:$F$42,"="&amp;$A6))</f>
        <v>0</v>
      </c>
      <c r="F6" s="10">
        <f>IF(ISBLANK($A6),"",D6+E6)</f>
        <v>0</v>
      </c>
      <c r="H6" s="13"/>
      <c r="O6" s="10"/>
    </row>
    <row r="7" spans="1:15" ht="13.5">
      <c r="A7" s="9">
        <v>19</v>
      </c>
      <c r="B7" s="1">
        <f>IF(NOT(ISBLANK(A7)),INDEX('Team roster'!$A$2:$B$16,MATCH(A7,'Team roster'!$B$2:$B$16,0),1),"")</f>
        <v>0</v>
      </c>
      <c r="D7" s="1">
        <f>IF(ISBLANK($A7),"",COUNTIF($D$25:$D$42,"="&amp;$A7))</f>
        <v>0</v>
      </c>
      <c r="E7" s="1">
        <f>IF(ISBLANK($A7),"",COUNTIF($E$25:$F$42,"="&amp;$A7))</f>
        <v>1</v>
      </c>
      <c r="F7" s="10">
        <f>IF(ISBLANK($A7),"",D7+E7)</f>
        <v>1</v>
      </c>
      <c r="H7" s="13"/>
      <c r="O7" s="10"/>
    </row>
    <row r="8" spans="1:15" ht="13.5">
      <c r="A8" s="9"/>
      <c r="B8" s="1">
        <f>IF(NOT(ISBLANK(A8)),INDEX('Team roster'!$A$2:$B$16,MATCH(A8,'Team roster'!$B$2:$B$16,0),1),"")</f>
        <v>0</v>
      </c>
      <c r="D8" s="1">
        <f>IF(ISBLANK($A8),"",COUNTIF($D$25:$D$42,"="&amp;$A8))</f>
        <v>0</v>
      </c>
      <c r="E8" s="1">
        <f>IF(ISBLANK($A8),"",COUNTIF($E$25:$F$42,"="&amp;$A8))</f>
        <v>0</v>
      </c>
      <c r="F8" s="10">
        <f>IF(ISBLANK($A8),"",D8+E8)</f>
        <v>0</v>
      </c>
      <c r="H8" s="13"/>
      <c r="O8" s="10"/>
    </row>
    <row r="9" spans="1:15" ht="13.5">
      <c r="A9" s="9">
        <v>82</v>
      </c>
      <c r="B9" s="1">
        <f>IF(NOT(ISBLANK(A9)),INDEX('Team roster'!$A$2:$B$16,MATCH(A9,'Team roster'!$B$2:$B$16,0),1),"")</f>
        <v>0</v>
      </c>
      <c r="D9" s="1">
        <f>IF(ISBLANK($A9),"",COUNTIF($D$25:$D$42,"="&amp;$A9))</f>
        <v>1</v>
      </c>
      <c r="E9" s="1">
        <f>IF(ISBLANK($A9),"",COUNTIF($E$25:$F$42,"="&amp;$A9))</f>
        <v>1</v>
      </c>
      <c r="F9" s="10">
        <f>IF(ISBLANK($A9),"",D9+E9)</f>
        <v>2</v>
      </c>
      <c r="H9" s="13"/>
      <c r="O9" s="10"/>
    </row>
    <row r="10" spans="1:15" ht="13.5">
      <c r="A10" s="9">
        <v>4</v>
      </c>
      <c r="B10" s="1">
        <f>IF(NOT(ISBLANK(A10)),INDEX('Team roster'!$A$2:$B$16,MATCH(A10,'Team roster'!$B$2:$B$16,0),1),"")</f>
        <v>0</v>
      </c>
      <c r="D10" s="1">
        <f>IF(ISBLANK($A10),"",COUNTIF($D$25:$D$42,"="&amp;$A10))</f>
        <v>0</v>
      </c>
      <c r="E10" s="1">
        <f>IF(ISBLANK($A10),"",COUNTIF($E$25:$F$42,"="&amp;$A10))</f>
        <v>0</v>
      </c>
      <c r="F10" s="10">
        <f>IF(ISBLANK($A10),"",D10+E10)</f>
        <v>0</v>
      </c>
      <c r="H10" s="13"/>
      <c r="O10" s="10"/>
    </row>
    <row r="11" spans="1:15" ht="13.5">
      <c r="A11" s="9">
        <v>16</v>
      </c>
      <c r="B11" s="1">
        <f>IF(NOT(ISBLANK(A11)),INDEX('Team roster'!$A$2:$B$16,MATCH(A11,'Team roster'!$B$2:$B$16,0),1),"")</f>
        <v>0</v>
      </c>
      <c r="D11" s="1">
        <f>IF(ISBLANK($A11),"",COUNTIF($D$25:$D$42,"="&amp;$A11))</f>
        <v>0</v>
      </c>
      <c r="E11" s="1">
        <f>IF(ISBLANK($A11),"",COUNTIF($E$25:$F$42,"="&amp;$A11))</f>
        <v>1</v>
      </c>
      <c r="F11" s="10">
        <f>IF(ISBLANK($A11),"",D11+E11)</f>
        <v>1</v>
      </c>
      <c r="H11" s="13"/>
      <c r="O11" s="10"/>
    </row>
    <row r="12" spans="1:15" ht="13.5">
      <c r="A12" s="9"/>
      <c r="B12" s="1">
        <f>IF(NOT(ISBLANK(A12)),INDEX('Team roster'!$A$2:$B$16,MATCH(A12,'Team roster'!$B$2:$B$16,0),1),"")</f>
        <v>0</v>
      </c>
      <c r="D12" s="1">
        <f>IF(ISBLANK($A12),"",COUNTIF($D$25:$D$42,"="&amp;$A12))</f>
        <v>0</v>
      </c>
      <c r="E12" s="1">
        <f>IF(ISBLANK($A12),"",COUNTIF($E$25:$F$42,"="&amp;$A12))</f>
        <v>0</v>
      </c>
      <c r="F12" s="10">
        <f>IF(ISBLANK($A12),"",D12+E12)</f>
        <v>0</v>
      </c>
      <c r="H12" s="13"/>
      <c r="O12" s="10"/>
    </row>
    <row r="13" spans="1:15" ht="13.5">
      <c r="A13" s="9"/>
      <c r="B13" s="1">
        <f>IF(NOT(ISBLANK(A13)),INDEX('Team roster'!$A$2:$B$16,MATCH(A13,'Team roster'!$B$2:$B$16,0),1),"")</f>
        <v>0</v>
      </c>
      <c r="D13" s="1">
        <f>IF(ISBLANK($A13),"",COUNTIF($D$25:$D$42,"="&amp;$A13))</f>
        <v>0</v>
      </c>
      <c r="E13" s="1">
        <f>IF(ISBLANK($A13),"",COUNTIF($E$25:$F$42,"="&amp;$A13))</f>
        <v>0</v>
      </c>
      <c r="F13" s="10">
        <f>IF(ISBLANK($A13),"",D13+E13)</f>
        <v>0</v>
      </c>
      <c r="H13" s="13"/>
      <c r="O13" s="10"/>
    </row>
    <row r="14" spans="1:15" ht="13.5">
      <c r="A14" s="45" t="s">
        <v>45</v>
      </c>
      <c r="B14" s="45"/>
      <c r="C14" s="45"/>
      <c r="D14" s="45"/>
      <c r="E14" s="45"/>
      <c r="F14" s="45"/>
      <c r="H14" s="13"/>
      <c r="O14" s="10"/>
    </row>
    <row r="15" spans="1:15" ht="13.5">
      <c r="A15" s="45"/>
      <c r="B15" s="45"/>
      <c r="C15" s="45"/>
      <c r="D15" s="45"/>
      <c r="E15" s="45"/>
      <c r="F15" s="45"/>
      <c r="H15" s="13"/>
      <c r="O15" s="10"/>
    </row>
    <row r="16" spans="1:15" ht="13.5" customHeight="1">
      <c r="A16" s="46" t="s">
        <v>47</v>
      </c>
      <c r="B16" s="46"/>
      <c r="C16" s="46"/>
      <c r="D16" s="46"/>
      <c r="E16" s="46"/>
      <c r="F16" s="46"/>
      <c r="H16" s="13"/>
      <c r="O16" s="10"/>
    </row>
    <row r="17" spans="1:15" ht="13.5">
      <c r="A17" s="46"/>
      <c r="B17" s="46"/>
      <c r="C17" s="46"/>
      <c r="D17" s="46"/>
      <c r="E17" s="46"/>
      <c r="F17" s="46"/>
      <c r="H17" s="13"/>
      <c r="O17" s="10"/>
    </row>
    <row r="18" spans="1:15" ht="13.5">
      <c r="A18" s="46"/>
      <c r="B18" s="46"/>
      <c r="C18" s="46"/>
      <c r="D18" s="46"/>
      <c r="E18" s="46"/>
      <c r="F18" s="46"/>
      <c r="H18" s="13"/>
      <c r="O18" s="10"/>
    </row>
    <row r="19" spans="1:15" ht="13.5">
      <c r="A19" s="46"/>
      <c r="B19" s="46"/>
      <c r="C19" s="46"/>
      <c r="D19" s="46"/>
      <c r="E19" s="46"/>
      <c r="F19" s="46"/>
      <c r="H19" s="13"/>
      <c r="N19" s="15"/>
      <c r="O19" s="16"/>
    </row>
    <row r="20" spans="1:15" ht="15" customHeight="1">
      <c r="A20" s="17" t="s">
        <v>32</v>
      </c>
      <c r="B20" s="17"/>
      <c r="C20" s="17"/>
      <c r="D20" s="17"/>
      <c r="E20" s="17"/>
      <c r="F20" s="18">
        <f>COUNT(IF(NOT(ISBLANK(D25:D42)),D25:D42))</f>
        <v>4</v>
      </c>
      <c r="G20" s="19"/>
      <c r="H20" s="20" t="s">
        <v>48</v>
      </c>
      <c r="I20" s="20"/>
      <c r="J20" s="20"/>
      <c r="K20" s="20"/>
      <c r="L20" s="20"/>
      <c r="M20" s="18">
        <f>COUNT(IF(NOT(ISBLANK(K25:K42)),K25:K42))</f>
        <v>3</v>
      </c>
      <c r="N20" s="21"/>
      <c r="O20" s="21"/>
    </row>
    <row r="21" spans="1:13" ht="13.5">
      <c r="A21" s="22" t="s">
        <v>34</v>
      </c>
      <c r="B21" s="22"/>
      <c r="C21" s="22"/>
      <c r="D21" s="22"/>
      <c r="E21" s="22"/>
      <c r="F21" s="22"/>
      <c r="G21" s="44"/>
      <c r="H21" s="24"/>
      <c r="I21" s="24"/>
      <c r="J21" s="24"/>
      <c r="K21" s="24"/>
      <c r="L21" s="24"/>
      <c r="M21" s="24"/>
    </row>
    <row r="22" spans="1:13" ht="13.5">
      <c r="A22" s="25" t="s">
        <v>35</v>
      </c>
      <c r="C22" s="26" t="s">
        <v>36</v>
      </c>
      <c r="E22" s="26" t="s">
        <v>37</v>
      </c>
      <c r="G22" s="27"/>
      <c r="H22" s="26" t="s">
        <v>35</v>
      </c>
      <c r="J22" s="26" t="s">
        <v>36</v>
      </c>
      <c r="L22" s="26" t="s">
        <v>37</v>
      </c>
      <c r="M22" s="10"/>
    </row>
    <row r="23" spans="1:15" ht="13.5">
      <c r="A23" s="14"/>
      <c r="B23" s="14"/>
      <c r="C23" s="14"/>
      <c r="D23" s="14"/>
      <c r="E23" s="28" t="s">
        <v>38</v>
      </c>
      <c r="F23" s="15">
        <f>B22+D22+F22</f>
        <v>0</v>
      </c>
      <c r="G23" s="29"/>
      <c r="H23" s="15"/>
      <c r="I23" s="15"/>
      <c r="J23" s="15"/>
      <c r="K23" s="15"/>
      <c r="L23" s="28" t="s">
        <v>38</v>
      </c>
      <c r="M23" s="16">
        <f>I22+K22+M22</f>
        <v>0</v>
      </c>
      <c r="N23" s="30"/>
      <c r="O23" s="30"/>
    </row>
    <row r="24" spans="1:15" ht="12.75">
      <c r="A24" s="31" t="s">
        <v>24</v>
      </c>
      <c r="B24" s="3" t="s">
        <v>39</v>
      </c>
      <c r="C24" s="3" t="s">
        <v>40</v>
      </c>
      <c r="D24" s="3" t="s">
        <v>41</v>
      </c>
      <c r="E24" s="3" t="s">
        <v>42</v>
      </c>
      <c r="F24" s="3" t="s">
        <v>42</v>
      </c>
      <c r="G24" s="32"/>
      <c r="H24" s="3" t="s">
        <v>24</v>
      </c>
      <c r="I24" s="3" t="s">
        <v>39</v>
      </c>
      <c r="J24" s="3" t="s">
        <v>40</v>
      </c>
      <c r="K24" s="3" t="s">
        <v>41</v>
      </c>
      <c r="L24" s="3" t="s">
        <v>42</v>
      </c>
      <c r="M24" s="33" t="s">
        <v>42</v>
      </c>
      <c r="N24" s="3"/>
      <c r="O24" s="3"/>
    </row>
    <row r="25" spans="1:15" ht="12.75">
      <c r="A25" s="9">
        <v>1</v>
      </c>
      <c r="B25" s="2"/>
      <c r="C25" s="34">
        <v>0.3236111111111111</v>
      </c>
      <c r="D25" s="2">
        <v>82</v>
      </c>
      <c r="E25" s="2">
        <v>13</v>
      </c>
      <c r="F25" s="2"/>
      <c r="G25" s="35"/>
      <c r="H25" s="2">
        <v>1</v>
      </c>
      <c r="I25" s="2"/>
      <c r="J25" s="34">
        <v>0.1326388888888889</v>
      </c>
      <c r="K25" s="2">
        <v>14</v>
      </c>
      <c r="L25" s="2">
        <v>57</v>
      </c>
      <c r="M25" s="36">
        <v>7</v>
      </c>
      <c r="N25" s="2"/>
      <c r="O25" s="2"/>
    </row>
    <row r="26" spans="1:15" ht="12.75">
      <c r="A26" s="9">
        <v>2</v>
      </c>
      <c r="B26" s="2"/>
      <c r="C26" s="34">
        <v>0.22291666666666668</v>
      </c>
      <c r="D26" s="2">
        <v>13</v>
      </c>
      <c r="E26" s="2"/>
      <c r="F26" s="2"/>
      <c r="G26" s="35"/>
      <c r="H26" s="2">
        <v>3</v>
      </c>
      <c r="I26" s="2"/>
      <c r="J26" s="34">
        <v>0.48333333333333334</v>
      </c>
      <c r="K26" s="2">
        <v>57</v>
      </c>
      <c r="L26" s="2">
        <v>14</v>
      </c>
      <c r="M26" s="36"/>
      <c r="N26" s="2"/>
      <c r="O26" s="2"/>
    </row>
    <row r="27" spans="1:15" ht="12.75">
      <c r="A27" s="9">
        <v>3</v>
      </c>
      <c r="B27" s="2"/>
      <c r="C27" s="34">
        <v>0.6104166666666667</v>
      </c>
      <c r="D27" s="2">
        <v>13</v>
      </c>
      <c r="E27" s="2">
        <v>82</v>
      </c>
      <c r="F27" s="2"/>
      <c r="G27" s="35"/>
      <c r="H27" s="2">
        <v>3</v>
      </c>
      <c r="I27" s="2"/>
      <c r="J27" s="34">
        <v>0.14791666666666667</v>
      </c>
      <c r="K27" s="2">
        <v>14</v>
      </c>
      <c r="L27" s="2"/>
      <c r="M27" s="36"/>
      <c r="N27" s="2"/>
      <c r="O27" s="2"/>
    </row>
    <row r="28" spans="1:15" ht="12.75">
      <c r="A28" s="9">
        <v>3</v>
      </c>
      <c r="B28" s="2"/>
      <c r="C28" s="34">
        <v>0.018055555555555554</v>
      </c>
      <c r="D28" s="2">
        <v>13</v>
      </c>
      <c r="E28" s="2">
        <v>19</v>
      </c>
      <c r="F28" s="2">
        <v>16</v>
      </c>
      <c r="G28" s="35"/>
      <c r="H28" s="2"/>
      <c r="I28" s="2"/>
      <c r="J28" s="2"/>
      <c r="K28" s="2"/>
      <c r="L28" s="2"/>
      <c r="M28" s="36"/>
      <c r="N28" s="2"/>
      <c r="O28" s="2"/>
    </row>
    <row r="29" spans="1:15" ht="12.75">
      <c r="A29" s="9"/>
      <c r="B29" s="2"/>
      <c r="C29" s="2"/>
      <c r="D29" s="2"/>
      <c r="E29" s="2"/>
      <c r="F29" s="2"/>
      <c r="G29" s="35"/>
      <c r="H29" s="2"/>
      <c r="I29" s="2"/>
      <c r="J29" s="2"/>
      <c r="K29" s="2"/>
      <c r="L29" s="2"/>
      <c r="M29" s="36"/>
      <c r="N29" s="2"/>
      <c r="O29" s="2"/>
    </row>
    <row r="30" spans="1:15" ht="12.75">
      <c r="A30" s="9"/>
      <c r="B30" s="2"/>
      <c r="C30" s="2"/>
      <c r="D30" s="2"/>
      <c r="E30" s="2"/>
      <c r="F30" s="2"/>
      <c r="G30" s="35"/>
      <c r="H30" s="2"/>
      <c r="I30" s="2"/>
      <c r="J30" s="2"/>
      <c r="K30" s="2"/>
      <c r="L30" s="2"/>
      <c r="M30" s="36"/>
      <c r="N30" s="2"/>
      <c r="O30" s="2"/>
    </row>
    <row r="31" spans="1:15" ht="12.75">
      <c r="A31" s="9"/>
      <c r="B31" s="2"/>
      <c r="C31" s="2"/>
      <c r="D31" s="2"/>
      <c r="E31" s="2"/>
      <c r="F31" s="2"/>
      <c r="G31" s="35"/>
      <c r="H31" s="2"/>
      <c r="I31" s="2"/>
      <c r="J31" s="2"/>
      <c r="K31" s="2"/>
      <c r="L31" s="2"/>
      <c r="M31" s="36"/>
      <c r="N31" s="2"/>
      <c r="O31" s="2"/>
    </row>
    <row r="32" spans="1:15" ht="12.75">
      <c r="A32" s="9"/>
      <c r="B32" s="2"/>
      <c r="C32" s="2"/>
      <c r="D32" s="2"/>
      <c r="E32" s="2"/>
      <c r="F32" s="2"/>
      <c r="G32" s="35"/>
      <c r="H32" s="2"/>
      <c r="I32" s="2"/>
      <c r="J32" s="2"/>
      <c r="K32" s="2"/>
      <c r="L32" s="2"/>
      <c r="M32" s="36"/>
      <c r="N32" s="2"/>
      <c r="O32" s="2"/>
    </row>
    <row r="33" spans="1:15" ht="12.75">
      <c r="A33" s="9"/>
      <c r="B33" s="2"/>
      <c r="C33" s="2"/>
      <c r="D33" s="2"/>
      <c r="E33" s="2"/>
      <c r="F33" s="2"/>
      <c r="G33" s="35"/>
      <c r="H33" s="2"/>
      <c r="I33" s="2"/>
      <c r="J33" s="2"/>
      <c r="K33" s="2"/>
      <c r="L33" s="2"/>
      <c r="M33" s="36"/>
      <c r="N33" s="2"/>
      <c r="O33" s="2"/>
    </row>
    <row r="34" spans="1:15" ht="12.75">
      <c r="A34" s="9"/>
      <c r="B34" s="2"/>
      <c r="C34" s="2"/>
      <c r="D34" s="2"/>
      <c r="E34" s="2"/>
      <c r="F34" s="2"/>
      <c r="G34" s="35"/>
      <c r="H34" s="2"/>
      <c r="I34" s="2"/>
      <c r="J34" s="2"/>
      <c r="K34" s="2"/>
      <c r="L34" s="2"/>
      <c r="M34" s="36"/>
      <c r="N34" s="2"/>
      <c r="O34" s="2"/>
    </row>
    <row r="35" spans="1:15" ht="12.75">
      <c r="A35" s="9"/>
      <c r="B35" s="2"/>
      <c r="C35" s="2"/>
      <c r="D35" s="2"/>
      <c r="E35" s="2"/>
      <c r="F35" s="2"/>
      <c r="G35" s="35"/>
      <c r="H35" s="2"/>
      <c r="I35" s="2"/>
      <c r="J35" s="2"/>
      <c r="K35" s="2"/>
      <c r="L35" s="2"/>
      <c r="M35" s="36"/>
      <c r="N35" s="2"/>
      <c r="O35" s="2"/>
    </row>
    <row r="36" spans="1:15" ht="12.75">
      <c r="A36" s="9"/>
      <c r="B36" s="2"/>
      <c r="C36" s="2"/>
      <c r="D36" s="2"/>
      <c r="E36" s="2"/>
      <c r="F36" s="2"/>
      <c r="G36" s="35"/>
      <c r="H36" s="2"/>
      <c r="I36" s="2"/>
      <c r="J36" s="2"/>
      <c r="K36" s="2"/>
      <c r="L36" s="2"/>
      <c r="M36" s="36"/>
      <c r="N36" s="2"/>
      <c r="O36" s="2"/>
    </row>
    <row r="37" spans="1:15" ht="12.75">
      <c r="A37" s="9"/>
      <c r="B37" s="2"/>
      <c r="C37" s="2"/>
      <c r="D37" s="2"/>
      <c r="E37" s="2"/>
      <c r="F37" s="2"/>
      <c r="G37" s="35"/>
      <c r="H37" s="2"/>
      <c r="I37" s="2"/>
      <c r="J37" s="2"/>
      <c r="K37" s="2"/>
      <c r="L37" s="2"/>
      <c r="M37" s="36"/>
      <c r="N37" s="2"/>
      <c r="O37" s="2"/>
    </row>
    <row r="38" spans="1:15" ht="12.75">
      <c r="A38" s="9"/>
      <c r="B38" s="2"/>
      <c r="C38" s="2"/>
      <c r="D38" s="2"/>
      <c r="E38" s="2"/>
      <c r="F38" s="2"/>
      <c r="G38" s="35"/>
      <c r="H38" s="2"/>
      <c r="I38" s="2"/>
      <c r="J38" s="2"/>
      <c r="K38" s="2"/>
      <c r="L38" s="2"/>
      <c r="M38" s="36"/>
      <c r="N38" s="2"/>
      <c r="O38" s="2"/>
    </row>
    <row r="39" spans="1:15" ht="12.75">
      <c r="A39" s="9"/>
      <c r="B39" s="2"/>
      <c r="C39" s="2"/>
      <c r="D39" s="2"/>
      <c r="E39" s="2"/>
      <c r="F39" s="2"/>
      <c r="G39" s="35"/>
      <c r="H39" s="2"/>
      <c r="I39" s="2"/>
      <c r="J39" s="2"/>
      <c r="K39" s="2"/>
      <c r="L39" s="2"/>
      <c r="M39" s="36"/>
      <c r="N39" s="2"/>
      <c r="O39" s="2"/>
    </row>
    <row r="40" spans="1:15" ht="12.75">
      <c r="A40" s="9"/>
      <c r="B40" s="2"/>
      <c r="C40" s="2"/>
      <c r="D40" s="2"/>
      <c r="E40" s="2"/>
      <c r="F40" s="2"/>
      <c r="G40" s="35"/>
      <c r="H40" s="2"/>
      <c r="I40" s="2"/>
      <c r="J40" s="2"/>
      <c r="K40" s="2"/>
      <c r="L40" s="2"/>
      <c r="M40" s="36"/>
      <c r="N40" s="2"/>
      <c r="O40" s="2"/>
    </row>
    <row r="41" spans="1:15" ht="12.75">
      <c r="A41" s="9"/>
      <c r="B41" s="2"/>
      <c r="C41" s="2"/>
      <c r="D41" s="2"/>
      <c r="E41" s="2"/>
      <c r="F41" s="2"/>
      <c r="G41" s="35"/>
      <c r="H41" s="2"/>
      <c r="I41" s="2"/>
      <c r="J41" s="2"/>
      <c r="K41" s="2"/>
      <c r="L41" s="2"/>
      <c r="M41" s="36"/>
      <c r="N41" s="2"/>
      <c r="O41" s="2"/>
    </row>
    <row r="42" spans="1:15" ht="12.75">
      <c r="A42" s="37"/>
      <c r="B42" s="38"/>
      <c r="C42" s="38"/>
      <c r="D42" s="38"/>
      <c r="E42" s="38"/>
      <c r="F42" s="38"/>
      <c r="G42" s="39"/>
      <c r="H42" s="38"/>
      <c r="I42" s="38"/>
      <c r="J42" s="38"/>
      <c r="K42" s="38"/>
      <c r="L42" s="38"/>
      <c r="M42" s="40"/>
      <c r="N42" s="2"/>
      <c r="O42" s="2"/>
    </row>
  </sheetData>
  <sheetProtection selectLockedCells="1" selectUnlockedCells="1"/>
  <mergeCells count="22">
    <mergeCell ref="A1:C1"/>
    <mergeCell ref="H1:O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A14:F15"/>
    <mergeCell ref="A16:F19"/>
    <mergeCell ref="A20:E20"/>
    <mergeCell ref="H20:L20"/>
    <mergeCell ref="A21:F21"/>
    <mergeCell ref="H21:M21"/>
    <mergeCell ref="A23:D23"/>
    <mergeCell ref="H23:K23"/>
  </mergeCells>
  <printOptions horizontalCentered="1" verticalCentered="1"/>
  <pageMargins left="1" right="1" top="1" bottom="1" header="1" footer="1"/>
  <pageSetup cellComments="atEnd" horizontalDpi="300" verticalDpi="300" orientation="portrait" scale="67"/>
  <headerFooter alignWithMargins="0">
    <oddHeader>&amp;CTAB]</oddHeader>
    <oddFooter>&amp;CPage PAGE]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2"/>
  <sheetViews>
    <sheetView zoomScaleSheetLayoutView="10" workbookViewId="0" topLeftCell="A1">
      <selection activeCell="H1" sqref="H1"/>
    </sheetView>
  </sheetViews>
  <sheetFormatPr defaultColWidth="9.00390625" defaultRowHeight="12.75"/>
  <cols>
    <col min="1" max="1" width="7.75390625" style="1" customWidth="1"/>
    <col min="2" max="6" width="9.125" style="1" customWidth="1"/>
    <col min="7" max="7" width="1.12109375" style="1" customWidth="1"/>
    <col min="8" max="11" width="9.125" style="1" customWidth="1"/>
    <col min="12" max="12" width="10.75390625" style="1" customWidth="1"/>
    <col min="13" max="15" width="9.125" style="1" customWidth="1"/>
  </cols>
  <sheetData>
    <row r="1" spans="1:15" ht="15" customHeight="1">
      <c r="A1" s="5" t="s">
        <v>22</v>
      </c>
      <c r="B1" s="5"/>
      <c r="C1" s="5"/>
      <c r="D1" s="6" t="s">
        <v>2</v>
      </c>
      <c r="E1" s="6" t="s">
        <v>3</v>
      </c>
      <c r="F1" s="7" t="s">
        <v>4</v>
      </c>
      <c r="G1" s="3"/>
      <c r="H1" s="8" t="s">
        <v>23</v>
      </c>
      <c r="I1" s="8"/>
      <c r="J1" s="8"/>
      <c r="K1" s="8"/>
      <c r="L1" s="8"/>
      <c r="M1" s="8"/>
      <c r="N1" s="8"/>
      <c r="O1" s="8"/>
    </row>
    <row r="2" spans="1:15" ht="13.5">
      <c r="A2" s="9">
        <v>77</v>
      </c>
      <c r="B2" s="1">
        <f>IF(NOT(ISBLANK(A2)),INDEX('Team roster'!$A$2:$B$31,MATCH(A2,'Team roster'!$B$2:$B$31,0),1),"")</f>
        <v>0</v>
      </c>
      <c r="D2" s="1">
        <f>IF(ISBLANK($A2),"",COUNTIF($D$25:$D$42,"="&amp;$A2))</f>
        <v>0</v>
      </c>
      <c r="E2" s="1">
        <f>IF(ISBLANK($A2),"",COUNTIF($E$25:$F$42,"="&amp;$A2))</f>
        <v>0</v>
      </c>
      <c r="F2" s="10">
        <f>IF(ISBLANK($A2),"",D2+E2)</f>
        <v>0</v>
      </c>
      <c r="H2" s="11" t="s">
        <v>24</v>
      </c>
      <c r="I2" s="4" t="s">
        <v>25</v>
      </c>
      <c r="J2" s="4" t="s">
        <v>26</v>
      </c>
      <c r="K2" s="4" t="s">
        <v>27</v>
      </c>
      <c r="L2" s="4" t="s">
        <v>28</v>
      </c>
      <c r="M2" s="4" t="s">
        <v>29</v>
      </c>
      <c r="N2" s="4" t="s">
        <v>30</v>
      </c>
      <c r="O2" s="12" t="s">
        <v>31</v>
      </c>
    </row>
    <row r="3" spans="1:15" ht="13.5">
      <c r="A3" s="9">
        <v>13</v>
      </c>
      <c r="B3" s="1">
        <f>IF(NOT(ISBLANK(A3)),INDEX('Team roster'!$A$2:$B$31,MATCH(A3,'Team roster'!$B$2:$B$31,0),1),"")</f>
        <v>0</v>
      </c>
      <c r="D3" s="1">
        <f>IF(ISBLANK($A3),"",COUNTIF($D$25:$D$42,"="&amp;$A3))</f>
        <v>4</v>
      </c>
      <c r="E3" s="1">
        <f>IF(ISBLANK($A3),"",COUNTIF($E$25:$F$42,"="&amp;$A3))</f>
        <v>1</v>
      </c>
      <c r="F3" s="10">
        <f>IF(ISBLANK($A3),"",D3+E3)</f>
        <v>5</v>
      </c>
      <c r="H3" s="13">
        <v>1</v>
      </c>
      <c r="J3" s="1">
        <v>33</v>
      </c>
      <c r="K3" s="1">
        <v>2</v>
      </c>
      <c r="L3" s="1" t="s">
        <v>49</v>
      </c>
      <c r="M3" s="41">
        <v>0.04652777777777778</v>
      </c>
      <c r="N3" s="1" t="s">
        <v>50</v>
      </c>
      <c r="O3" s="10" t="s">
        <v>51</v>
      </c>
    </row>
    <row r="4" spans="1:15" ht="13.5">
      <c r="A4" s="9">
        <v>30</v>
      </c>
      <c r="B4" s="1">
        <f>IF(NOT(ISBLANK(A4)),INDEX('Team roster'!$A$2:$B$31,MATCH(A4,'Team roster'!$B$2:$B$31,0),1),"")</f>
        <v>0</v>
      </c>
      <c r="D4" s="1">
        <f>IF(ISBLANK($A4),"",COUNTIF($D$25:$D$42,"="&amp;$A4))</f>
        <v>0</v>
      </c>
      <c r="E4" s="1">
        <f>IF(ISBLANK($A4),"",COUNTIF($E$25:$F$42,"="&amp;$A4))</f>
        <v>2</v>
      </c>
      <c r="F4" s="10">
        <f>IF(ISBLANK($A4),"",D4+E4)</f>
        <v>2</v>
      </c>
      <c r="H4" s="13">
        <v>2</v>
      </c>
      <c r="J4" s="1">
        <v>4</v>
      </c>
      <c r="K4" s="1">
        <v>2</v>
      </c>
      <c r="L4" s="1" t="s">
        <v>52</v>
      </c>
      <c r="M4" s="41">
        <v>0.2791666666666667</v>
      </c>
      <c r="N4" s="41">
        <v>0.19583333333333333</v>
      </c>
      <c r="O4" s="10" t="s">
        <v>51</v>
      </c>
    </row>
    <row r="5" spans="1:15" ht="13.5">
      <c r="A5" s="9">
        <v>9</v>
      </c>
      <c r="B5" s="1">
        <f>IF(NOT(ISBLANK(A5)),INDEX('Team roster'!$A$2:$B$31,MATCH(A5,'Team roster'!$B$2:$B$31,0),1),"")</f>
        <v>0</v>
      </c>
      <c r="D5" s="1">
        <f>IF(ISBLANK($A5),"",COUNTIF($D$25:$D$42,"="&amp;$A5))</f>
        <v>1</v>
      </c>
      <c r="E5" s="1">
        <f>IF(ISBLANK($A5),"",COUNTIF($E$25:$F$42,"="&amp;$A5))</f>
        <v>0</v>
      </c>
      <c r="F5" s="10">
        <f>IF(ISBLANK($A5),"",D5+E5)</f>
        <v>1</v>
      </c>
      <c r="H5" s="13">
        <v>3</v>
      </c>
      <c r="J5" s="1">
        <v>4</v>
      </c>
      <c r="K5" s="1">
        <v>2</v>
      </c>
      <c r="L5" s="1" t="s">
        <v>53</v>
      </c>
      <c r="M5" s="41">
        <v>0.42083333333333334</v>
      </c>
      <c r="N5" s="41">
        <v>0.3590277777777778</v>
      </c>
      <c r="O5" s="10" t="s">
        <v>54</v>
      </c>
    </row>
    <row r="6" spans="1:15" ht="13.5">
      <c r="A6" s="9">
        <v>58</v>
      </c>
      <c r="B6" s="1">
        <f>IF(NOT(ISBLANK(A6)),INDEX('Team roster'!$A$2:$B$31,MATCH(A6,'Team roster'!$B$2:$B$31,0),1),"")</f>
        <v>0</v>
      </c>
      <c r="D6" s="1">
        <f>IF(ISBLANK($A6),"",COUNTIF($D$25:$D$42,"="&amp;$A6))</f>
        <v>0</v>
      </c>
      <c r="E6" s="1">
        <f>IF(ISBLANK($A6),"",COUNTIF($E$25:$F$42,"="&amp;$A6))</f>
        <v>0</v>
      </c>
      <c r="F6" s="10">
        <f>IF(ISBLANK($A6),"",D6+E6)</f>
        <v>0</v>
      </c>
      <c r="H6" s="13">
        <v>3</v>
      </c>
      <c r="J6" s="1">
        <v>8</v>
      </c>
      <c r="K6" s="1">
        <v>2</v>
      </c>
      <c r="L6" s="1" t="s">
        <v>55</v>
      </c>
      <c r="M6" s="41">
        <v>0.39444444444444443</v>
      </c>
      <c r="N6" s="41">
        <v>0.3111111111111111</v>
      </c>
      <c r="O6" s="10" t="s">
        <v>51</v>
      </c>
    </row>
    <row r="7" spans="1:15" ht="13.5">
      <c r="A7" s="9">
        <v>19</v>
      </c>
      <c r="B7" s="1">
        <f>IF(NOT(ISBLANK(A7)),INDEX('Team roster'!$A$2:$B$31,MATCH(A7,'Team roster'!$B$2:$B$31,0),1),"")</f>
        <v>0</v>
      </c>
      <c r="D7" s="1">
        <f>IF(ISBLANK($A7),"",COUNTIF($D$25:$D$42,"="&amp;$A7))</f>
        <v>1</v>
      </c>
      <c r="E7" s="1">
        <f>IF(ISBLANK($A7),"",COUNTIF($E$25:$F$42,"="&amp;$A7))</f>
        <v>0</v>
      </c>
      <c r="F7" s="10">
        <f>IF(ISBLANK($A7),"",D7+E7)</f>
        <v>1</v>
      </c>
      <c r="H7" s="13"/>
      <c r="O7" s="10"/>
    </row>
    <row r="8" spans="1:15" ht="13.5">
      <c r="A8" s="9">
        <v>7</v>
      </c>
      <c r="B8" s="1">
        <f>IF(NOT(ISBLANK(A8)),INDEX('Team roster'!$A$2:$B$31,MATCH(A8,'Team roster'!$B$2:$B$31,0),1),"")</f>
        <v>0</v>
      </c>
      <c r="D8" s="1">
        <f>IF(ISBLANK($A8),"",COUNTIF($D$25:$D$42,"="&amp;$A8))</f>
        <v>0</v>
      </c>
      <c r="E8" s="1">
        <f>IF(ISBLANK($A8),"",COUNTIF($E$25:$F$42,"="&amp;$A8))</f>
        <v>0</v>
      </c>
      <c r="F8" s="10">
        <f>IF(ISBLANK($A8),"",D8+E8)</f>
        <v>0</v>
      </c>
      <c r="H8" s="13"/>
      <c r="O8" s="10"/>
    </row>
    <row r="9" spans="1:15" ht="13.5">
      <c r="A9" s="9">
        <v>82</v>
      </c>
      <c r="B9" s="1">
        <f>IF(NOT(ISBLANK(A9)),INDEX('Team roster'!$A$2:$B$31,MATCH(A9,'Team roster'!$B$2:$B$31,0),1),"")</f>
        <v>0</v>
      </c>
      <c r="D9" s="1">
        <f>IF(ISBLANK($A9),"",COUNTIF($D$25:$D$42,"="&amp;$A9))</f>
        <v>0</v>
      </c>
      <c r="E9" s="1">
        <f>IF(ISBLANK($A9),"",COUNTIF($E$25:$F$42,"="&amp;$A9))</f>
        <v>0</v>
      </c>
      <c r="F9" s="10">
        <f>IF(ISBLANK($A9),"",D9+E9)</f>
        <v>0</v>
      </c>
      <c r="H9" s="13"/>
      <c r="O9" s="10"/>
    </row>
    <row r="10" spans="1:15" ht="13.5">
      <c r="A10" s="9">
        <v>4</v>
      </c>
      <c r="B10" s="1">
        <f>IF(NOT(ISBLANK(A10)),INDEX('Team roster'!$A$2:$B$31,MATCH(A10,'Team roster'!$B$2:$B$31,0),1),"")</f>
        <v>0</v>
      </c>
      <c r="D10" s="1">
        <f>IF(ISBLANK($A10),"",COUNTIF($D$25:$D$42,"="&amp;$A10))</f>
        <v>1</v>
      </c>
      <c r="E10" s="1">
        <f>IF(ISBLANK($A10),"",COUNTIF($E$25:$F$42,"="&amp;$A10))</f>
        <v>0</v>
      </c>
      <c r="F10" s="10">
        <f>IF(ISBLANK($A10),"",D10+E10)</f>
        <v>1</v>
      </c>
      <c r="H10" s="13"/>
      <c r="O10" s="10"/>
    </row>
    <row r="11" spans="1:15" ht="13.5">
      <c r="A11" s="9">
        <v>16</v>
      </c>
      <c r="B11" s="1">
        <f>IF(NOT(ISBLANK(A11)),INDEX('Team roster'!$A$2:$B$31,MATCH(A11,'Team roster'!$B$2:$B$31,0),1),"")</f>
        <v>0</v>
      </c>
      <c r="D11" s="1">
        <f>IF(ISBLANK($A11),"",COUNTIF($D$25:$D$42,"="&amp;$A11))</f>
        <v>0</v>
      </c>
      <c r="E11" s="1">
        <f>IF(ISBLANK($A11),"",COUNTIF($E$25:$F$42,"="&amp;$A11))</f>
        <v>2</v>
      </c>
      <c r="F11" s="10">
        <f>IF(ISBLANK($A11),"",D11+E11)</f>
        <v>2</v>
      </c>
      <c r="H11" s="13"/>
      <c r="O11" s="10"/>
    </row>
    <row r="12" spans="1:15" ht="13.5">
      <c r="A12" s="9">
        <v>0</v>
      </c>
      <c r="B12" s="1">
        <f>IF(NOT(ISBLANK(A12)),INDEX('Team roster'!$A$2:$B$31,MATCH(A12,'Team roster'!$B$2:$B$31,0),1),"")</f>
        <v>0</v>
      </c>
      <c r="D12" s="1">
        <f>IF(ISBLANK($A12),"",COUNTIF($D$25:$D$42,"="&amp;$A12))</f>
        <v>0</v>
      </c>
      <c r="E12" s="1">
        <f>IF(ISBLANK($A12),"",COUNTIF($E$25:$F$42,"="&amp;$A12))</f>
        <v>1</v>
      </c>
      <c r="F12" s="10">
        <f>IF(ISBLANK($A12),"",D12+E12)</f>
        <v>1</v>
      </c>
      <c r="H12" s="13"/>
      <c r="O12" s="10"/>
    </row>
    <row r="13" spans="1:15" ht="13.5">
      <c r="A13" s="9">
        <v>67</v>
      </c>
      <c r="B13" s="1">
        <f>IF(NOT(ISBLANK(A13)),INDEX('Team roster'!$A$2:$B$31,MATCH(A13,'Team roster'!$B$2:$B$31,0),1),"")</f>
        <v>0</v>
      </c>
      <c r="D13" s="1">
        <f>IF(ISBLANK($A13),"",COUNTIF($D$25:$D$42,"="&amp;$A13))</f>
        <v>0</v>
      </c>
      <c r="E13" s="1">
        <f>IF(ISBLANK($A13),"",COUNTIF($E$25:$F$42,"="&amp;$A13))</f>
        <v>0</v>
      </c>
      <c r="F13" s="10">
        <f>IF(ISBLANK($A13),"",D13+E13)</f>
        <v>0</v>
      </c>
      <c r="H13" s="13"/>
      <c r="O13" s="10"/>
    </row>
    <row r="14" spans="1:15" ht="13.5">
      <c r="A14" s="9">
        <v>34</v>
      </c>
      <c r="B14" s="1">
        <f>IF(NOT(ISBLANK(A14)),INDEX('Team roster'!$A$2:$B$31,MATCH(A14,'Team roster'!$B$2:$B$31,0),1),"")</f>
        <v>0</v>
      </c>
      <c r="D14" s="1">
        <f>IF(ISBLANK($A14),"",COUNTIF($D$25:$D$42,"="&amp;$A14))</f>
        <v>0</v>
      </c>
      <c r="E14" s="1">
        <f>IF(ISBLANK($A14),"",COUNTIF($E$25:$F$42,"="&amp;$A14))</f>
        <v>1</v>
      </c>
      <c r="F14" s="10">
        <f>IF(ISBLANK($A14),"",D14+E14)</f>
        <v>1</v>
      </c>
      <c r="H14" s="13"/>
      <c r="O14" s="10"/>
    </row>
    <row r="15" spans="1:15" ht="13.5">
      <c r="A15" s="9"/>
      <c r="B15" s="1">
        <f>IF(NOT(ISBLANK(A15)),INDEX('Team roster'!$A$2:$B$16,MATCH(A15,'Team roster'!$B$2:$B$16,0),1),"")</f>
        <v>0</v>
      </c>
      <c r="D15" s="1">
        <f>IF(ISBLANK($A15),"",COUNTIF($D$25:$D$42,"="&amp;$A15))</f>
        <v>0</v>
      </c>
      <c r="E15" s="1">
        <f>IF(ISBLANK($A15),"",COUNTIF($E$25:$F$42,"="&amp;$A15))</f>
        <v>0</v>
      </c>
      <c r="F15" s="10">
        <f>IF(ISBLANK($A15),"",D15+E15)</f>
        <v>0</v>
      </c>
      <c r="H15" s="13"/>
      <c r="O15" s="10"/>
    </row>
    <row r="16" spans="1:15" ht="13.5">
      <c r="A16" s="13"/>
      <c r="D16" s="1">
        <f>IF(ISBLANK($A16),"",COUNTIF($D$25:$D$42,"="&amp;$A16))</f>
        <v>0</v>
      </c>
      <c r="E16" s="1">
        <f>IF(ISBLANK($A16),"",COUNTIF($E$25:$F$42,"="&amp;$A16))</f>
        <v>0</v>
      </c>
      <c r="F16" s="10">
        <f>IF(ISBLANK($A16),"",D16+E16)</f>
        <v>0</v>
      </c>
      <c r="H16" s="13"/>
      <c r="O16" s="10"/>
    </row>
    <row r="17" spans="1:15" ht="13.5">
      <c r="A17" s="13"/>
      <c r="D17" s="1">
        <f>IF(ISBLANK($A17),"",COUNTIF($D$25:$D$42,"="&amp;$A17))</f>
        <v>0</v>
      </c>
      <c r="E17" s="1">
        <f>IF(ISBLANK($A17),"",COUNTIF($E$25:$F$42,"="&amp;$A17))</f>
        <v>0</v>
      </c>
      <c r="F17" s="10">
        <f>IF(ISBLANK($A17),"",D17+E17)</f>
        <v>0</v>
      </c>
      <c r="H17" s="13"/>
      <c r="O17" s="10"/>
    </row>
    <row r="18" spans="1:15" ht="13.5">
      <c r="A18" s="13"/>
      <c r="D18" s="1">
        <f>IF(ISBLANK($A18),"",COUNTIF($D$25:$D$42,"="&amp;$A18))</f>
        <v>0</v>
      </c>
      <c r="E18" s="1">
        <f>IF(ISBLANK($A18),"",COUNTIF($E$25:$F$42,"="&amp;$A18))</f>
        <v>0</v>
      </c>
      <c r="F18" s="10">
        <f>IF(ISBLANK($A18),"",D18+E18)</f>
        <v>0</v>
      </c>
      <c r="H18" s="13"/>
      <c r="O18" s="10"/>
    </row>
    <row r="19" spans="1:15" ht="13.5">
      <c r="A19" s="13"/>
      <c r="D19" s="1">
        <f>IF(ISBLANK($A19),"",COUNTIF($D$25:$D$42,"="&amp;$A19))</f>
        <v>0</v>
      </c>
      <c r="E19" s="1">
        <f>IF(ISBLANK($A19),"",COUNTIF($E$25:$F$42,"="&amp;$A19))</f>
        <v>0</v>
      </c>
      <c r="F19" s="10">
        <f>IF(ISBLANK($A19),"",D19+E19)</f>
        <v>0</v>
      </c>
      <c r="H19" s="13"/>
      <c r="N19" s="15"/>
      <c r="O19" s="16"/>
    </row>
    <row r="20" spans="1:15" ht="15" customHeight="1">
      <c r="A20" s="17" t="s">
        <v>32</v>
      </c>
      <c r="B20" s="17"/>
      <c r="C20" s="17"/>
      <c r="D20" s="17"/>
      <c r="E20" s="17"/>
      <c r="F20" s="18">
        <f>COUNT(IF(NOT(ISBLANK(D25:D42)),D25:D42))</f>
        <v>7</v>
      </c>
      <c r="G20" s="19"/>
      <c r="H20" s="20" t="s">
        <v>33</v>
      </c>
      <c r="I20" s="20"/>
      <c r="J20" s="20"/>
      <c r="K20" s="20"/>
      <c r="L20" s="20"/>
      <c r="M20" s="18">
        <f>COUNT(IF(NOT(ISBLANK(K25:K42)),K25:K42))</f>
        <v>4</v>
      </c>
      <c r="N20" s="21"/>
      <c r="O20" s="21"/>
    </row>
    <row r="21" spans="1:13" ht="13.5">
      <c r="A21" s="22" t="s">
        <v>34</v>
      </c>
      <c r="B21" s="22"/>
      <c r="C21" s="22"/>
      <c r="D21" s="22"/>
      <c r="E21" s="22"/>
      <c r="F21" s="22"/>
      <c r="G21" s="44"/>
      <c r="H21" s="24"/>
      <c r="I21" s="24"/>
      <c r="J21" s="24"/>
      <c r="K21" s="24"/>
      <c r="L21" s="24"/>
      <c r="M21" s="24"/>
    </row>
    <row r="22" spans="1:13" ht="13.5">
      <c r="A22" s="25" t="s">
        <v>35</v>
      </c>
      <c r="B22" s="1">
        <v>6</v>
      </c>
      <c r="C22" s="26" t="s">
        <v>36</v>
      </c>
      <c r="D22" s="1">
        <v>7</v>
      </c>
      <c r="E22" s="26" t="s">
        <v>37</v>
      </c>
      <c r="F22" s="1">
        <v>6</v>
      </c>
      <c r="G22" s="27"/>
      <c r="H22" s="26" t="s">
        <v>35</v>
      </c>
      <c r="I22" s="1">
        <v>9</v>
      </c>
      <c r="J22" s="26" t="s">
        <v>36</v>
      </c>
      <c r="K22" s="1">
        <v>4</v>
      </c>
      <c r="L22" s="26" t="s">
        <v>37</v>
      </c>
      <c r="M22" s="10">
        <v>5</v>
      </c>
    </row>
    <row r="23" spans="1:15" ht="13.5">
      <c r="A23" s="14"/>
      <c r="B23" s="14"/>
      <c r="C23" s="14"/>
      <c r="D23" s="14"/>
      <c r="E23" s="28" t="s">
        <v>38</v>
      </c>
      <c r="F23" s="15">
        <f>B22+D22+F22</f>
        <v>19</v>
      </c>
      <c r="G23" s="29"/>
      <c r="H23" s="15"/>
      <c r="I23" s="15"/>
      <c r="J23" s="15"/>
      <c r="K23" s="15"/>
      <c r="L23" s="28" t="s">
        <v>38</v>
      </c>
      <c r="M23" s="16">
        <f>I22+K22+M22</f>
        <v>18</v>
      </c>
      <c r="N23" s="30"/>
      <c r="O23" s="30"/>
    </row>
    <row r="24" spans="1:15" ht="13.5">
      <c r="A24" s="31" t="s">
        <v>24</v>
      </c>
      <c r="B24" s="3" t="s">
        <v>39</v>
      </c>
      <c r="C24" s="3" t="s">
        <v>40</v>
      </c>
      <c r="D24" s="3" t="s">
        <v>41</v>
      </c>
      <c r="E24" s="3" t="s">
        <v>42</v>
      </c>
      <c r="F24" s="3" t="s">
        <v>42</v>
      </c>
      <c r="G24" s="32"/>
      <c r="H24" s="3" t="s">
        <v>24</v>
      </c>
      <c r="I24" s="3" t="s">
        <v>39</v>
      </c>
      <c r="J24" s="3" t="s">
        <v>40</v>
      </c>
      <c r="K24" s="3" t="s">
        <v>41</v>
      </c>
      <c r="L24" s="3" t="s">
        <v>42</v>
      </c>
      <c r="M24" s="33" t="s">
        <v>42</v>
      </c>
      <c r="N24" s="3"/>
      <c r="O24" s="3"/>
    </row>
    <row r="25" spans="1:15" ht="13.5">
      <c r="A25" s="9">
        <v>1</v>
      </c>
      <c r="B25" s="2"/>
      <c r="C25" s="34">
        <v>0.3277777777777778</v>
      </c>
      <c r="D25" s="2">
        <v>13</v>
      </c>
      <c r="E25" s="2"/>
      <c r="F25" s="2"/>
      <c r="G25" s="35"/>
      <c r="H25" s="2">
        <v>1</v>
      </c>
      <c r="I25" s="2"/>
      <c r="J25" s="34">
        <v>0.55</v>
      </c>
      <c r="K25" s="2">
        <v>13</v>
      </c>
      <c r="L25" s="2">
        <v>7</v>
      </c>
      <c r="M25" s="36"/>
      <c r="N25" s="2"/>
      <c r="O25" s="2"/>
    </row>
    <row r="26" spans="1:15" ht="13.5">
      <c r="A26" s="9">
        <v>1</v>
      </c>
      <c r="B26" s="2"/>
      <c r="C26" s="34">
        <v>0.11597222222222223</v>
      </c>
      <c r="D26" s="2">
        <v>13</v>
      </c>
      <c r="E26" s="2">
        <v>16</v>
      </c>
      <c r="F26" s="2"/>
      <c r="G26" s="35"/>
      <c r="H26" s="2">
        <v>1</v>
      </c>
      <c r="I26" s="2"/>
      <c r="J26" s="34">
        <v>0.24861111111111112</v>
      </c>
      <c r="K26" s="2">
        <v>4</v>
      </c>
      <c r="L26" s="2">
        <v>3</v>
      </c>
      <c r="M26" s="36"/>
      <c r="N26" s="2"/>
      <c r="O26" s="2"/>
    </row>
    <row r="27" spans="1:15" ht="13.5">
      <c r="A27" s="9">
        <v>2</v>
      </c>
      <c r="B27" s="2"/>
      <c r="C27" s="34">
        <v>0.48333333333333334</v>
      </c>
      <c r="D27" s="2">
        <v>13</v>
      </c>
      <c r="E27" s="2">
        <v>16</v>
      </c>
      <c r="F27" s="2"/>
      <c r="G27" s="35"/>
      <c r="H27" s="2">
        <v>1</v>
      </c>
      <c r="I27" s="2"/>
      <c r="J27" s="34">
        <v>0.17430555555555555</v>
      </c>
      <c r="K27" s="2">
        <v>7</v>
      </c>
      <c r="L27" s="2">
        <v>13</v>
      </c>
      <c r="M27" s="36">
        <v>12</v>
      </c>
      <c r="N27" s="2"/>
      <c r="O27" s="2"/>
    </row>
    <row r="28" spans="1:15" ht="13.5">
      <c r="A28" s="9">
        <v>2</v>
      </c>
      <c r="B28" s="2"/>
      <c r="C28" s="34">
        <v>0.28958333333333336</v>
      </c>
      <c r="D28" s="2">
        <v>9</v>
      </c>
      <c r="E28" s="2">
        <v>13</v>
      </c>
      <c r="F28" s="2">
        <v>0</v>
      </c>
      <c r="G28" s="35"/>
      <c r="H28" s="2">
        <v>1</v>
      </c>
      <c r="I28" s="2"/>
      <c r="J28" s="34">
        <v>0.15347222222222223</v>
      </c>
      <c r="K28" s="2">
        <v>7</v>
      </c>
      <c r="L28" s="2">
        <v>9</v>
      </c>
      <c r="M28" s="36"/>
      <c r="N28" s="2"/>
      <c r="O28" s="2"/>
    </row>
    <row r="29" spans="1:15" ht="13.5">
      <c r="A29" s="9">
        <v>3</v>
      </c>
      <c r="B29" s="2"/>
      <c r="C29" s="34">
        <v>0.5909722222222222</v>
      </c>
      <c r="D29" s="2">
        <v>4</v>
      </c>
      <c r="E29" s="2">
        <v>30</v>
      </c>
      <c r="F29" s="2"/>
      <c r="G29" s="35"/>
      <c r="H29" s="2"/>
      <c r="I29" s="2"/>
      <c r="J29" s="2"/>
      <c r="K29" s="2"/>
      <c r="L29" s="2"/>
      <c r="M29" s="36"/>
      <c r="N29" s="2"/>
      <c r="O29" s="2"/>
    </row>
    <row r="30" spans="1:15" ht="13.5">
      <c r="A30" s="9">
        <v>3</v>
      </c>
      <c r="B30" s="2" t="s">
        <v>56</v>
      </c>
      <c r="C30" s="34">
        <v>0.3590277777777778</v>
      </c>
      <c r="D30" s="2">
        <v>13</v>
      </c>
      <c r="E30" s="2"/>
      <c r="F30" s="2"/>
      <c r="G30" s="35"/>
      <c r="H30" s="2"/>
      <c r="I30" s="2"/>
      <c r="J30" s="2"/>
      <c r="K30" s="2"/>
      <c r="L30" s="2"/>
      <c r="M30" s="36"/>
      <c r="N30" s="2"/>
      <c r="O30" s="2"/>
    </row>
    <row r="31" spans="1:15" ht="13.5">
      <c r="A31" s="9">
        <v>3</v>
      </c>
      <c r="B31" s="2"/>
      <c r="C31" s="34">
        <v>0.20625</v>
      </c>
      <c r="D31" s="2">
        <v>19</v>
      </c>
      <c r="E31" s="2">
        <v>30</v>
      </c>
      <c r="F31" s="2">
        <v>34</v>
      </c>
      <c r="G31" s="35"/>
      <c r="H31" s="2"/>
      <c r="I31" s="2"/>
      <c r="J31" s="2"/>
      <c r="K31" s="2"/>
      <c r="L31" s="2"/>
      <c r="M31" s="36"/>
      <c r="N31" s="2"/>
      <c r="O31" s="2"/>
    </row>
    <row r="32" spans="1:15" ht="12.75">
      <c r="A32" s="9"/>
      <c r="B32" s="2"/>
      <c r="C32" s="2"/>
      <c r="D32" s="2"/>
      <c r="E32" s="2"/>
      <c r="F32" s="2"/>
      <c r="G32" s="35"/>
      <c r="H32" s="2"/>
      <c r="I32" s="2"/>
      <c r="J32" s="2"/>
      <c r="K32" s="2"/>
      <c r="L32" s="2"/>
      <c r="M32" s="36"/>
      <c r="N32" s="2"/>
      <c r="O32" s="2"/>
    </row>
    <row r="33" spans="1:15" ht="12.75">
      <c r="A33" s="9"/>
      <c r="B33" s="2"/>
      <c r="C33" s="2"/>
      <c r="D33" s="2"/>
      <c r="E33" s="2"/>
      <c r="F33" s="2"/>
      <c r="G33" s="35"/>
      <c r="H33" s="2"/>
      <c r="I33" s="2"/>
      <c r="J33" s="2"/>
      <c r="K33" s="2"/>
      <c r="L33" s="2"/>
      <c r="M33" s="36"/>
      <c r="N33" s="2"/>
      <c r="O33" s="2"/>
    </row>
    <row r="34" spans="1:15" ht="12.75">
      <c r="A34" s="9"/>
      <c r="B34" s="2"/>
      <c r="C34" s="2"/>
      <c r="D34" s="2"/>
      <c r="E34" s="2"/>
      <c r="F34" s="2"/>
      <c r="G34" s="35"/>
      <c r="H34" s="2"/>
      <c r="I34" s="2"/>
      <c r="J34" s="2"/>
      <c r="K34" s="2"/>
      <c r="L34" s="2"/>
      <c r="M34" s="36"/>
      <c r="N34" s="2"/>
      <c r="O34" s="2"/>
    </row>
    <row r="35" spans="1:15" ht="12.75">
      <c r="A35" s="9"/>
      <c r="B35" s="2"/>
      <c r="C35" s="2"/>
      <c r="D35" s="2"/>
      <c r="E35" s="2"/>
      <c r="F35" s="2"/>
      <c r="G35" s="35"/>
      <c r="H35" s="2"/>
      <c r="I35" s="2"/>
      <c r="J35" s="2"/>
      <c r="K35" s="2"/>
      <c r="L35" s="2"/>
      <c r="M35" s="36"/>
      <c r="N35" s="2"/>
      <c r="O35" s="2"/>
    </row>
    <row r="36" spans="1:15" ht="12.75">
      <c r="A36" s="9"/>
      <c r="B36" s="2"/>
      <c r="C36" s="2"/>
      <c r="D36" s="2"/>
      <c r="E36" s="2"/>
      <c r="F36" s="2"/>
      <c r="G36" s="35"/>
      <c r="H36" s="2"/>
      <c r="I36" s="2"/>
      <c r="J36" s="2"/>
      <c r="K36" s="2"/>
      <c r="L36" s="2"/>
      <c r="M36" s="36"/>
      <c r="N36" s="2"/>
      <c r="O36" s="2"/>
    </row>
    <row r="37" spans="1:15" ht="12.75">
      <c r="A37" s="9"/>
      <c r="B37" s="2"/>
      <c r="C37" s="2"/>
      <c r="D37" s="2"/>
      <c r="E37" s="2"/>
      <c r="F37" s="2"/>
      <c r="G37" s="35"/>
      <c r="H37" s="2"/>
      <c r="I37" s="2"/>
      <c r="J37" s="2"/>
      <c r="K37" s="2"/>
      <c r="L37" s="2"/>
      <c r="M37" s="36"/>
      <c r="N37" s="2"/>
      <c r="O37" s="2"/>
    </row>
    <row r="38" spans="1:15" ht="12.75">
      <c r="A38" s="9"/>
      <c r="B38" s="2"/>
      <c r="C38" s="2"/>
      <c r="D38" s="2"/>
      <c r="E38" s="2"/>
      <c r="F38" s="2"/>
      <c r="G38" s="35"/>
      <c r="H38" s="2"/>
      <c r="I38" s="2"/>
      <c r="J38" s="2"/>
      <c r="K38" s="2"/>
      <c r="L38" s="2"/>
      <c r="M38" s="36"/>
      <c r="N38" s="2"/>
      <c r="O38" s="2"/>
    </row>
    <row r="39" spans="1:15" ht="12.75">
      <c r="A39" s="9"/>
      <c r="B39" s="2"/>
      <c r="C39" s="2"/>
      <c r="D39" s="2"/>
      <c r="E39" s="2"/>
      <c r="F39" s="2"/>
      <c r="G39" s="35"/>
      <c r="H39" s="2"/>
      <c r="I39" s="2"/>
      <c r="J39" s="2"/>
      <c r="K39" s="2"/>
      <c r="L39" s="2"/>
      <c r="M39" s="36"/>
      <c r="N39" s="2"/>
      <c r="O39" s="2"/>
    </row>
    <row r="40" spans="1:15" ht="12.75">
      <c r="A40" s="9"/>
      <c r="B40" s="2"/>
      <c r="C40" s="2"/>
      <c r="D40" s="2"/>
      <c r="E40" s="2"/>
      <c r="F40" s="2"/>
      <c r="G40" s="35"/>
      <c r="H40" s="2"/>
      <c r="I40" s="2"/>
      <c r="J40" s="2"/>
      <c r="K40" s="2"/>
      <c r="L40" s="2"/>
      <c r="M40" s="36"/>
      <c r="N40" s="2"/>
      <c r="O40" s="2"/>
    </row>
    <row r="41" spans="1:15" ht="12.75">
      <c r="A41" s="9"/>
      <c r="B41" s="2"/>
      <c r="C41" s="2"/>
      <c r="D41" s="2"/>
      <c r="E41" s="2"/>
      <c r="F41" s="2"/>
      <c r="G41" s="35"/>
      <c r="H41" s="2"/>
      <c r="I41" s="2"/>
      <c r="J41" s="2"/>
      <c r="K41" s="2"/>
      <c r="L41" s="2"/>
      <c r="M41" s="36"/>
      <c r="N41" s="2"/>
      <c r="O41" s="2"/>
    </row>
    <row r="42" spans="1:15" ht="12.75">
      <c r="A42" s="37"/>
      <c r="B42" s="38"/>
      <c r="C42" s="38"/>
      <c r="D42" s="38"/>
      <c r="E42" s="38"/>
      <c r="F42" s="38"/>
      <c r="G42" s="39"/>
      <c r="H42" s="38"/>
      <c r="I42" s="38"/>
      <c r="J42" s="38"/>
      <c r="K42" s="38"/>
      <c r="L42" s="38"/>
      <c r="M42" s="40"/>
      <c r="N42" s="2"/>
      <c r="O42" s="2"/>
    </row>
  </sheetData>
  <sheetProtection selectLockedCells="1" selectUnlockedCells="1"/>
  <mergeCells count="22">
    <mergeCell ref="A1:C1"/>
    <mergeCell ref="H1:O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A20:E20"/>
    <mergeCell ref="H20:L20"/>
    <mergeCell ref="A21:F21"/>
    <mergeCell ref="H21:M21"/>
    <mergeCell ref="A23:D23"/>
    <mergeCell ref="H23:K23"/>
  </mergeCells>
  <printOptions horizontalCentered="1" verticalCentered="1"/>
  <pageMargins left="1" right="1" top="1" bottom="1" header="1" footer="1"/>
  <pageSetup cellComments="atEnd" horizontalDpi="300" verticalDpi="300" orientation="portrait" scale="67"/>
  <headerFooter alignWithMargins="0">
    <oddHeader>&amp;CTAB]</oddHeader>
    <oddFooter>&amp;CPage PAGE]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42"/>
  <sheetViews>
    <sheetView zoomScaleSheetLayoutView="10" workbookViewId="0" topLeftCell="A2">
      <selection activeCell="A2" sqref="A2"/>
    </sheetView>
  </sheetViews>
  <sheetFormatPr defaultColWidth="9.00390625" defaultRowHeight="12.75"/>
  <cols>
    <col min="1" max="1" width="7.75390625" style="1" customWidth="1"/>
    <col min="2" max="6" width="9.125" style="1" customWidth="1"/>
    <col min="7" max="7" width="1.12109375" style="1" customWidth="1"/>
    <col min="8" max="15" width="9.125" style="1" customWidth="1"/>
  </cols>
  <sheetData>
    <row r="1" spans="1:15" ht="15" customHeight="1">
      <c r="A1" s="5" t="s">
        <v>22</v>
      </c>
      <c r="B1" s="5"/>
      <c r="C1" s="5"/>
      <c r="D1" s="6" t="s">
        <v>2</v>
      </c>
      <c r="E1" s="6" t="s">
        <v>3</v>
      </c>
      <c r="F1" s="7" t="s">
        <v>4</v>
      </c>
      <c r="G1" s="3"/>
      <c r="H1" s="8" t="s">
        <v>23</v>
      </c>
      <c r="I1" s="8"/>
      <c r="J1" s="8"/>
      <c r="K1" s="8"/>
      <c r="L1" s="8"/>
      <c r="M1" s="8"/>
      <c r="N1" s="8"/>
      <c r="O1" s="8"/>
    </row>
    <row r="2" spans="1:15" ht="13.5">
      <c r="A2" s="9">
        <v>77</v>
      </c>
      <c r="B2" s="1">
        <f>IF(NOT(ISBLANK(A2)),INDEX('Team roster'!$A$2:$B$31,MATCH(A2,'Team roster'!$B$2:$B$31,0),1),"")</f>
        <v>0</v>
      </c>
      <c r="D2" s="1">
        <f>IF(ISBLANK($A2),"",COUNTIF($D$25:$D$42,"="&amp;$A2))</f>
        <v>0</v>
      </c>
      <c r="E2" s="1">
        <f>IF(ISBLANK($A2),"",COUNTIF($E$25:$F$42,"="&amp;$A2))</f>
        <v>0</v>
      </c>
      <c r="F2" s="10">
        <f>IF(ISBLANK($A2),"",D2+E2)</f>
        <v>0</v>
      </c>
      <c r="H2" s="11" t="s">
        <v>24</v>
      </c>
      <c r="I2" s="4" t="s">
        <v>25</v>
      </c>
      <c r="J2" s="4" t="s">
        <v>26</v>
      </c>
      <c r="K2" s="4" t="s">
        <v>27</v>
      </c>
      <c r="L2" s="4" t="s">
        <v>28</v>
      </c>
      <c r="M2" s="4" t="s">
        <v>29</v>
      </c>
      <c r="N2" s="4" t="s">
        <v>30</v>
      </c>
      <c r="O2" s="12" t="s">
        <v>31</v>
      </c>
    </row>
    <row r="3" spans="1:15" ht="13.5">
      <c r="A3" s="9">
        <v>13</v>
      </c>
      <c r="B3" s="1">
        <f>IF(NOT(ISBLANK(A3)),INDEX('Team roster'!$A$2:$B$31,MATCH(A3,'Team roster'!$B$2:$B$31,0),1),"")</f>
        <v>0</v>
      </c>
      <c r="D3" s="1">
        <f>IF(ISBLANK($A3),"",COUNTIF($D$25:$D$42,"="&amp;$A3))</f>
        <v>1</v>
      </c>
      <c r="E3" s="1">
        <f>IF(ISBLANK($A3),"",COUNTIF($E$25:$F$42,"="&amp;$A3))</f>
        <v>1</v>
      </c>
      <c r="F3" s="10">
        <f>IF(ISBLANK($A3),"",D3+E3)</f>
        <v>2</v>
      </c>
      <c r="H3" s="13"/>
      <c r="O3" s="10"/>
    </row>
    <row r="4" spans="1:15" ht="13.5">
      <c r="A4" s="9">
        <v>30</v>
      </c>
      <c r="B4" s="1">
        <f>IF(NOT(ISBLANK(A4)),INDEX('Team roster'!$A$2:$B$31,MATCH(A4,'Team roster'!$B$2:$B$31,0),1),"")</f>
        <v>0</v>
      </c>
      <c r="D4" s="1">
        <f>IF(ISBLANK($A4),"",COUNTIF($D$25:$D$42,"="&amp;$A4))</f>
        <v>2</v>
      </c>
      <c r="E4" s="1">
        <f>IF(ISBLANK($A4),"",COUNTIF($E$25:$F$42,"="&amp;$A4))</f>
        <v>1</v>
      </c>
      <c r="F4" s="10">
        <f>IF(ISBLANK($A4),"",D4+E4)</f>
        <v>3</v>
      </c>
      <c r="H4" s="13"/>
      <c r="O4" s="10"/>
    </row>
    <row r="5" spans="1:15" ht="13.5">
      <c r="A5" s="9">
        <v>9</v>
      </c>
      <c r="B5" s="1">
        <f>IF(NOT(ISBLANK(A5)),INDEX('Team roster'!$A$2:$B$31,MATCH(A5,'Team roster'!$B$2:$B$31,0),1),"")</f>
        <v>0</v>
      </c>
      <c r="D5" s="1">
        <f>IF(ISBLANK($A5),"",COUNTIF($D$25:$D$42,"="&amp;$A5))</f>
        <v>0</v>
      </c>
      <c r="E5" s="1">
        <f>IF(ISBLANK($A5),"",COUNTIF($E$25:$F$42,"="&amp;$A5))</f>
        <v>0</v>
      </c>
      <c r="F5" s="10">
        <f>IF(ISBLANK($A5),"",D5+E5)</f>
        <v>0</v>
      </c>
      <c r="H5" s="13"/>
      <c r="O5" s="10"/>
    </row>
    <row r="6" spans="1:15" ht="13.5">
      <c r="A6" s="9">
        <v>58</v>
      </c>
      <c r="B6" s="1">
        <f>IF(NOT(ISBLANK(A6)),INDEX('Team roster'!$A$2:$B$31,MATCH(A6,'Team roster'!$B$2:$B$31,0),1),"")</f>
        <v>0</v>
      </c>
      <c r="D6" s="1">
        <f>IF(ISBLANK($A6),"",COUNTIF($D$25:$D$42,"="&amp;$A6))</f>
        <v>0</v>
      </c>
      <c r="E6" s="1">
        <f>IF(ISBLANK($A6),"",COUNTIF($E$25:$F$42,"="&amp;$A6))</f>
        <v>0</v>
      </c>
      <c r="F6" s="10">
        <f>IF(ISBLANK($A6),"",D6+E6)</f>
        <v>0</v>
      </c>
      <c r="H6" s="13"/>
      <c r="O6" s="10"/>
    </row>
    <row r="7" spans="1:15" ht="13.5">
      <c r="A7" s="9">
        <v>19</v>
      </c>
      <c r="B7" s="1">
        <f>IF(NOT(ISBLANK(A7)),INDEX('Team roster'!$A$2:$B$31,MATCH(A7,'Team roster'!$B$2:$B$31,0),1),"")</f>
        <v>0</v>
      </c>
      <c r="D7" s="1">
        <f>IF(ISBLANK($A7),"",COUNTIF($D$25:$D$42,"="&amp;$A7))</f>
        <v>0</v>
      </c>
      <c r="E7" s="1">
        <f>IF(ISBLANK($A7),"",COUNTIF($E$25:$F$42,"="&amp;$A7))</f>
        <v>0</v>
      </c>
      <c r="F7" s="10">
        <f>IF(ISBLANK($A7),"",D7+E7)</f>
        <v>0</v>
      </c>
      <c r="H7" s="13"/>
      <c r="O7" s="10"/>
    </row>
    <row r="8" spans="1:15" ht="13.5">
      <c r="A8" s="9">
        <v>7</v>
      </c>
      <c r="B8" s="1">
        <f>IF(NOT(ISBLANK(A8)),INDEX('Team roster'!$A$2:$B$31,MATCH(A8,'Team roster'!$B$2:$B$31,0),1),"")</f>
        <v>0</v>
      </c>
      <c r="D8" s="1">
        <f>IF(ISBLANK($A8),"",COUNTIF($D$25:$D$42,"="&amp;$A8))</f>
        <v>0</v>
      </c>
      <c r="E8" s="1">
        <f>IF(ISBLANK($A8),"",COUNTIF($E$25:$F$42,"="&amp;$A8))</f>
        <v>0</v>
      </c>
      <c r="F8" s="10">
        <f>IF(ISBLANK($A8),"",D8+E8)</f>
        <v>0</v>
      </c>
      <c r="H8" s="13"/>
      <c r="O8" s="10"/>
    </row>
    <row r="9" spans="1:15" ht="13.5">
      <c r="A9" s="9">
        <v>82</v>
      </c>
      <c r="B9" s="1">
        <f>IF(NOT(ISBLANK(A9)),INDEX('Team roster'!$A$2:$B$31,MATCH(A9,'Team roster'!$B$2:$B$31,0),1),"")</f>
        <v>0</v>
      </c>
      <c r="D9" s="1">
        <f>IF(ISBLANK($A9),"",COUNTIF($D$25:$D$42,"="&amp;$A9))</f>
        <v>0</v>
      </c>
      <c r="E9" s="1">
        <f>IF(ISBLANK($A9),"",COUNTIF($E$25:$F$42,"="&amp;$A9))</f>
        <v>0</v>
      </c>
      <c r="F9" s="10">
        <f>IF(ISBLANK($A9),"",D9+E9)</f>
        <v>0</v>
      </c>
      <c r="H9" s="13"/>
      <c r="O9" s="10"/>
    </row>
    <row r="10" spans="1:15" ht="13.5">
      <c r="A10" s="9">
        <v>4</v>
      </c>
      <c r="B10" s="1">
        <f>IF(NOT(ISBLANK(A10)),INDEX('Team roster'!$A$2:$B$31,MATCH(A10,'Team roster'!$B$2:$B$31,0),1),"")</f>
        <v>0</v>
      </c>
      <c r="D10" s="1">
        <f>IF(ISBLANK($A10),"",COUNTIF($D$25:$D$42,"="&amp;$A10))</f>
        <v>1</v>
      </c>
      <c r="E10" s="1">
        <f>IF(ISBLANK($A10),"",COUNTIF($E$25:$F$42,"="&amp;$A10))</f>
        <v>0</v>
      </c>
      <c r="F10" s="10">
        <f>IF(ISBLANK($A10),"",D10+E10)</f>
        <v>1</v>
      </c>
      <c r="H10" s="13"/>
      <c r="O10" s="10"/>
    </row>
    <row r="11" spans="1:15" ht="13.5">
      <c r="A11" s="9">
        <v>16</v>
      </c>
      <c r="B11" s="1">
        <f>IF(NOT(ISBLANK(A11)),INDEX('Team roster'!$A$2:$B$31,MATCH(A11,'Team roster'!$B$2:$B$31,0),1),"")</f>
        <v>0</v>
      </c>
      <c r="D11" s="1">
        <f>IF(ISBLANK($A11),"",COUNTIF($D$25:$D$42,"="&amp;$A11))</f>
        <v>1</v>
      </c>
      <c r="E11" s="1">
        <f>IF(ISBLANK($A11),"",COUNTIF($E$25:$F$42,"="&amp;$A11))</f>
        <v>0</v>
      </c>
      <c r="F11" s="10">
        <f>IF(ISBLANK($A11),"",D11+E11)</f>
        <v>1</v>
      </c>
      <c r="H11" s="13"/>
      <c r="O11" s="10"/>
    </row>
    <row r="12" spans="1:15" ht="13.5">
      <c r="A12" s="9"/>
      <c r="B12" s="1">
        <f>IF(NOT(ISBLANK(A12)),INDEX('Team roster'!$A$2:$B$31,MATCH(A12,'Team roster'!$B$2:$B$31,0),1),"")</f>
        <v>0</v>
      </c>
      <c r="D12" s="1">
        <f>IF(ISBLANK($A12),"",COUNTIF($D$25:$D$42,"="&amp;$A12))</f>
        <v>0</v>
      </c>
      <c r="E12" s="1">
        <f>IF(ISBLANK($A12),"",COUNTIF($E$25:$F$42,"="&amp;$A12))</f>
        <v>0</v>
      </c>
      <c r="F12" s="10">
        <f>IF(ISBLANK($A12),"",D12+E12)</f>
        <v>0</v>
      </c>
      <c r="H12" s="13"/>
      <c r="O12" s="10"/>
    </row>
    <row r="13" spans="1:15" ht="13.5">
      <c r="A13" s="9">
        <v>67</v>
      </c>
      <c r="B13" s="1">
        <f>IF(NOT(ISBLANK(A13)),INDEX('Team roster'!$A$2:$B$31,MATCH(A13,'Team roster'!$B$2:$B$31,0),1),"")</f>
        <v>0</v>
      </c>
      <c r="D13" s="1">
        <f>IF(ISBLANK($A13),"",COUNTIF($D$25:$D$42,"="&amp;$A13))</f>
        <v>0</v>
      </c>
      <c r="E13" s="1">
        <f>IF(ISBLANK($A13),"",COUNTIF($E$25:$F$42,"="&amp;$A13))</f>
        <v>0</v>
      </c>
      <c r="F13" s="10">
        <f>IF(ISBLANK($A13),"",D13+E13)</f>
        <v>0</v>
      </c>
      <c r="H13" s="13"/>
      <c r="O13" s="10"/>
    </row>
    <row r="14" spans="1:15" ht="13.5">
      <c r="A14" s="9">
        <v>34</v>
      </c>
      <c r="B14" s="1">
        <f>IF(NOT(ISBLANK(A14)),INDEX('Team roster'!$A$2:$B$31,MATCH(A14,'Team roster'!$B$2:$B$31,0),1),"")</f>
        <v>0</v>
      </c>
      <c r="D14" s="1">
        <f>IF(ISBLANK($A14),"",COUNTIF($D$25:$D$42,"="&amp;$A14))</f>
        <v>0</v>
      </c>
      <c r="E14" s="1">
        <f>IF(ISBLANK($A14),"",COUNTIF($E$25:$F$42,"="&amp;$A14))</f>
        <v>0</v>
      </c>
      <c r="F14" s="10">
        <f>IF(ISBLANK($A14),"",D14+E14)</f>
        <v>0</v>
      </c>
      <c r="H14" s="13"/>
      <c r="O14" s="10"/>
    </row>
    <row r="15" spans="1:15" ht="13.5">
      <c r="A15" s="9"/>
      <c r="B15" s="1">
        <f>IF(NOT(ISBLANK(A15)),INDEX('Team roster'!$A$2:$B$16,MATCH(A15,'Team roster'!$B$2:$B$16,0),1),"")</f>
        <v>0</v>
      </c>
      <c r="D15" s="1">
        <f>IF(ISBLANK($A15),"",COUNTIF($D$25:$D$42,"="&amp;$A15))</f>
        <v>0</v>
      </c>
      <c r="E15" s="1">
        <f>IF(ISBLANK($A15),"",COUNTIF($E$25:$F$42,"="&amp;$A15))</f>
        <v>0</v>
      </c>
      <c r="F15" s="10">
        <f>IF(ISBLANK($A15),"",D15+E15)</f>
        <v>0</v>
      </c>
      <c r="H15" s="13"/>
      <c r="O15" s="10"/>
    </row>
    <row r="16" spans="1:15" ht="13.5">
      <c r="A16" s="13"/>
      <c r="D16" s="1">
        <f>IF(ISBLANK($A16),"",COUNTIF($D$25:$D$42,"="&amp;$A16))</f>
        <v>0</v>
      </c>
      <c r="E16" s="1">
        <f>IF(ISBLANK($A16),"",COUNTIF($E$25:$F$42,"="&amp;$A16))</f>
        <v>0</v>
      </c>
      <c r="F16" s="10">
        <f>IF(ISBLANK($A16),"",D16+E16)</f>
        <v>0</v>
      </c>
      <c r="H16" s="13"/>
      <c r="O16" s="10"/>
    </row>
    <row r="17" spans="1:15" ht="13.5">
      <c r="A17" s="13"/>
      <c r="D17" s="1">
        <f>IF(ISBLANK($A17),"",COUNTIF($D$25:$D$42,"="&amp;$A17))</f>
        <v>0</v>
      </c>
      <c r="E17" s="1">
        <f>IF(ISBLANK($A17),"",COUNTIF($E$25:$F$42,"="&amp;$A17))</f>
        <v>0</v>
      </c>
      <c r="F17" s="10">
        <f>IF(ISBLANK($A17),"",D17+E17)</f>
        <v>0</v>
      </c>
      <c r="H17" s="13"/>
      <c r="O17" s="10"/>
    </row>
    <row r="18" spans="1:15" ht="13.5">
      <c r="A18" s="13"/>
      <c r="D18" s="1">
        <f>IF(ISBLANK($A18),"",COUNTIF($D$25:$D$42,"="&amp;$A18))</f>
        <v>0</v>
      </c>
      <c r="E18" s="1">
        <f>IF(ISBLANK($A18),"",COUNTIF($E$25:$F$42,"="&amp;$A18))</f>
        <v>0</v>
      </c>
      <c r="F18" s="10">
        <f>IF(ISBLANK($A18),"",D18+E18)</f>
        <v>0</v>
      </c>
      <c r="H18" s="13"/>
      <c r="O18" s="10"/>
    </row>
    <row r="19" spans="1:15" ht="13.5">
      <c r="A19" s="13"/>
      <c r="D19" s="1">
        <f>IF(ISBLANK($A19),"",COUNTIF($D$25:$D$42,"="&amp;$A19))</f>
        <v>0</v>
      </c>
      <c r="E19" s="1">
        <f>IF(ISBLANK($A19),"",COUNTIF($E$25:$F$42,"="&amp;$A19))</f>
        <v>0</v>
      </c>
      <c r="F19" s="10">
        <f>IF(ISBLANK($A19),"",D19+E19)</f>
        <v>0</v>
      </c>
      <c r="H19" s="13"/>
      <c r="N19" s="15"/>
      <c r="O19" s="16"/>
    </row>
    <row r="20" spans="1:15" ht="15" customHeight="1">
      <c r="A20" s="17" t="s">
        <v>32</v>
      </c>
      <c r="B20" s="17"/>
      <c r="C20" s="17"/>
      <c r="D20" s="17"/>
      <c r="E20" s="17"/>
      <c r="F20" s="18">
        <f>COUNT(IF(NOT(ISBLANK(D25:D42)),D25:D42))</f>
        <v>5</v>
      </c>
      <c r="G20" s="19"/>
      <c r="H20" s="20" t="s">
        <v>57</v>
      </c>
      <c r="I20" s="20"/>
      <c r="J20" s="20"/>
      <c r="K20" s="20"/>
      <c r="L20" s="20"/>
      <c r="M20" s="18">
        <f>COUNT(IF(NOT(ISBLANK(K25:K42)),K25:K42))</f>
        <v>6</v>
      </c>
      <c r="N20" s="21"/>
      <c r="O20" s="21"/>
    </row>
    <row r="21" spans="1:13" ht="13.5">
      <c r="A21" s="22" t="s">
        <v>34</v>
      </c>
      <c r="B21" s="22"/>
      <c r="C21" s="22"/>
      <c r="D21" s="22"/>
      <c r="E21" s="22"/>
      <c r="F21" s="22"/>
      <c r="G21" s="44"/>
      <c r="H21" s="24"/>
      <c r="I21" s="24"/>
      <c r="J21" s="24"/>
      <c r="K21" s="24"/>
      <c r="L21" s="24"/>
      <c r="M21" s="24"/>
    </row>
    <row r="22" spans="1:13" ht="13.5">
      <c r="A22" s="25" t="s">
        <v>35</v>
      </c>
      <c r="B22" s="1">
        <v>10</v>
      </c>
      <c r="C22" s="26" t="s">
        <v>36</v>
      </c>
      <c r="D22" s="1">
        <v>11</v>
      </c>
      <c r="E22" s="26" t="s">
        <v>37</v>
      </c>
      <c r="F22" s="1">
        <v>6</v>
      </c>
      <c r="G22" s="27"/>
      <c r="H22" s="26" t="s">
        <v>35</v>
      </c>
      <c r="I22" s="1">
        <v>6</v>
      </c>
      <c r="J22" s="26" t="s">
        <v>36</v>
      </c>
      <c r="K22" s="1">
        <v>5</v>
      </c>
      <c r="L22" s="26" t="s">
        <v>37</v>
      </c>
      <c r="M22" s="10">
        <v>10</v>
      </c>
    </row>
    <row r="23" spans="1:15" ht="13.5">
      <c r="A23" s="47" t="s">
        <v>58</v>
      </c>
      <c r="B23" s="15">
        <v>0</v>
      </c>
      <c r="C23" s="15"/>
      <c r="D23" s="15"/>
      <c r="E23" s="28" t="s">
        <v>38</v>
      </c>
      <c r="F23" s="15">
        <f>B22+D22+F22+B23</f>
        <v>27</v>
      </c>
      <c r="G23" s="29"/>
      <c r="H23" s="48" t="s">
        <v>58</v>
      </c>
      <c r="I23" s="15">
        <v>4</v>
      </c>
      <c r="J23" s="15"/>
      <c r="K23" s="15"/>
      <c r="L23" s="28" t="s">
        <v>38</v>
      </c>
      <c r="M23" s="16">
        <f>I22+K22+M22+I23</f>
        <v>25</v>
      </c>
      <c r="N23" s="30"/>
      <c r="O23" s="30"/>
    </row>
    <row r="24" spans="1:15" ht="13.5">
      <c r="A24" s="31" t="s">
        <v>24</v>
      </c>
      <c r="B24" s="3" t="s">
        <v>39</v>
      </c>
      <c r="C24" s="3" t="s">
        <v>40</v>
      </c>
      <c r="D24" s="3" t="s">
        <v>41</v>
      </c>
      <c r="E24" s="3" t="s">
        <v>42</v>
      </c>
      <c r="F24" s="3" t="s">
        <v>42</v>
      </c>
      <c r="G24" s="32"/>
      <c r="H24" s="3" t="s">
        <v>24</v>
      </c>
      <c r="I24" s="3" t="s">
        <v>39</v>
      </c>
      <c r="J24" s="3" t="s">
        <v>40</v>
      </c>
      <c r="K24" s="3" t="s">
        <v>41</v>
      </c>
      <c r="L24" s="3" t="s">
        <v>42</v>
      </c>
      <c r="M24" s="33" t="s">
        <v>42</v>
      </c>
      <c r="N24" s="3"/>
      <c r="O24" s="3"/>
    </row>
    <row r="25" spans="1:15" ht="13.5">
      <c r="A25" s="9">
        <v>1</v>
      </c>
      <c r="B25" s="2"/>
      <c r="C25" s="34">
        <v>0.09097222222222222</v>
      </c>
      <c r="D25" s="2">
        <v>13</v>
      </c>
      <c r="E25" s="2"/>
      <c r="F25" s="2"/>
      <c r="G25" s="35"/>
      <c r="H25" s="2">
        <v>1</v>
      </c>
      <c r="I25" s="2"/>
      <c r="J25" s="34">
        <v>0.42777777777777776</v>
      </c>
      <c r="K25" s="2">
        <v>44</v>
      </c>
      <c r="L25" s="2"/>
      <c r="M25" s="36"/>
      <c r="N25" s="2"/>
      <c r="O25" s="2"/>
    </row>
    <row r="26" spans="1:15" ht="13.5">
      <c r="A26" s="9">
        <v>2</v>
      </c>
      <c r="B26" s="2"/>
      <c r="C26" s="34">
        <v>0.4111111111111111</v>
      </c>
      <c r="D26" s="2">
        <v>4</v>
      </c>
      <c r="E26" s="2"/>
      <c r="F26" s="2"/>
      <c r="G26" s="35"/>
      <c r="H26" s="2">
        <v>1</v>
      </c>
      <c r="I26" s="2"/>
      <c r="J26" s="34">
        <v>0.2902777777777778</v>
      </c>
      <c r="K26" s="2">
        <v>13</v>
      </c>
      <c r="L26" s="2">
        <v>20</v>
      </c>
      <c r="M26" s="36"/>
      <c r="N26" s="2"/>
      <c r="O26" s="2"/>
    </row>
    <row r="27" spans="1:15" ht="13.5">
      <c r="A27" s="9">
        <v>2</v>
      </c>
      <c r="B27" s="2"/>
      <c r="C27" s="34">
        <v>0.36736111111111114</v>
      </c>
      <c r="D27" s="2">
        <v>16</v>
      </c>
      <c r="E27" s="2">
        <v>30</v>
      </c>
      <c r="F27" s="2"/>
      <c r="G27" s="35"/>
      <c r="H27" s="2">
        <v>2</v>
      </c>
      <c r="I27" s="2"/>
      <c r="J27" s="34">
        <v>0.33055555555555555</v>
      </c>
      <c r="K27" s="2">
        <v>14</v>
      </c>
      <c r="L27" s="2">
        <v>93</v>
      </c>
      <c r="M27" s="36">
        <v>32</v>
      </c>
      <c r="N27" s="2"/>
      <c r="O27" s="2"/>
    </row>
    <row r="28" spans="1:15" ht="13.5">
      <c r="A28" s="9">
        <v>2</v>
      </c>
      <c r="B28" s="2"/>
      <c r="C28" s="34">
        <v>0.1486111111111111</v>
      </c>
      <c r="D28" s="2">
        <v>30</v>
      </c>
      <c r="E28" s="2"/>
      <c r="F28" s="2"/>
      <c r="G28" s="35"/>
      <c r="H28" s="2">
        <v>3</v>
      </c>
      <c r="I28" s="2"/>
      <c r="J28" s="34">
        <v>0.5958333333333333</v>
      </c>
      <c r="K28" s="2">
        <v>19</v>
      </c>
      <c r="L28" s="2">
        <v>14</v>
      </c>
      <c r="M28" s="36"/>
      <c r="N28" s="2"/>
      <c r="O28" s="2"/>
    </row>
    <row r="29" spans="1:15" ht="13.5">
      <c r="A29" s="9">
        <v>3</v>
      </c>
      <c r="B29" s="2"/>
      <c r="C29" s="34">
        <v>0.30416666666666664</v>
      </c>
      <c r="D29" s="2">
        <v>30</v>
      </c>
      <c r="E29" s="2">
        <v>13</v>
      </c>
      <c r="F29" s="2"/>
      <c r="G29" s="35"/>
      <c r="H29" s="2">
        <v>3</v>
      </c>
      <c r="I29" s="2"/>
      <c r="J29" s="34">
        <v>0.46597222222222223</v>
      </c>
      <c r="K29" s="2">
        <v>13</v>
      </c>
      <c r="L29" s="2">
        <v>2</v>
      </c>
      <c r="M29" s="36"/>
      <c r="N29" s="2"/>
      <c r="O29" s="2"/>
    </row>
    <row r="30" spans="1:15" ht="13.5">
      <c r="A30" s="9"/>
      <c r="B30" s="2"/>
      <c r="C30" s="2"/>
      <c r="D30" s="2"/>
      <c r="E30" s="2"/>
      <c r="F30" s="2"/>
      <c r="G30" s="35"/>
      <c r="H30" s="2">
        <v>4</v>
      </c>
      <c r="I30" s="2"/>
      <c r="J30" s="34">
        <v>0.05277777777777778</v>
      </c>
      <c r="K30" s="2">
        <v>25</v>
      </c>
      <c r="L30" s="2">
        <v>44</v>
      </c>
      <c r="M30" s="36"/>
      <c r="N30" s="2"/>
      <c r="O30" s="2"/>
    </row>
    <row r="31" spans="1:15" ht="12.75">
      <c r="A31" s="9"/>
      <c r="B31" s="2"/>
      <c r="C31" s="2"/>
      <c r="D31" s="2"/>
      <c r="E31" s="2"/>
      <c r="F31" s="2"/>
      <c r="G31" s="35"/>
      <c r="H31" s="2"/>
      <c r="I31" s="2"/>
      <c r="J31" s="2"/>
      <c r="K31" s="2"/>
      <c r="L31" s="2"/>
      <c r="M31" s="36"/>
      <c r="N31" s="2"/>
      <c r="O31" s="2"/>
    </row>
    <row r="32" spans="1:15" ht="12.75">
      <c r="A32" s="9"/>
      <c r="B32" s="2"/>
      <c r="C32" s="2"/>
      <c r="D32" s="2"/>
      <c r="E32" s="2"/>
      <c r="F32" s="2"/>
      <c r="G32" s="35"/>
      <c r="H32" s="2"/>
      <c r="I32" s="2"/>
      <c r="J32" s="2"/>
      <c r="K32" s="2"/>
      <c r="L32" s="2"/>
      <c r="M32" s="36"/>
      <c r="N32" s="2"/>
      <c r="O32" s="2"/>
    </row>
    <row r="33" spans="1:15" ht="12.75">
      <c r="A33" s="9"/>
      <c r="B33" s="2"/>
      <c r="C33" s="2"/>
      <c r="D33" s="2"/>
      <c r="E33" s="2"/>
      <c r="F33" s="2"/>
      <c r="G33" s="35"/>
      <c r="H33" s="2"/>
      <c r="I33" s="2"/>
      <c r="J33" s="2"/>
      <c r="K33" s="2"/>
      <c r="L33" s="2"/>
      <c r="M33" s="36"/>
      <c r="N33" s="2"/>
      <c r="O33" s="2"/>
    </row>
    <row r="34" spans="1:15" ht="12.75">
      <c r="A34" s="9"/>
      <c r="B34" s="2"/>
      <c r="C34" s="2"/>
      <c r="D34" s="2"/>
      <c r="E34" s="2"/>
      <c r="F34" s="2"/>
      <c r="G34" s="35"/>
      <c r="H34" s="2"/>
      <c r="I34" s="2"/>
      <c r="J34" s="2"/>
      <c r="K34" s="2"/>
      <c r="L34" s="2"/>
      <c r="M34" s="36"/>
      <c r="N34" s="2"/>
      <c r="O34" s="2"/>
    </row>
    <row r="35" spans="1:15" ht="12.75">
      <c r="A35" s="9"/>
      <c r="B35" s="2"/>
      <c r="C35" s="2"/>
      <c r="D35" s="2"/>
      <c r="E35" s="2"/>
      <c r="F35" s="2"/>
      <c r="G35" s="35"/>
      <c r="H35" s="2"/>
      <c r="I35" s="2"/>
      <c r="J35" s="2"/>
      <c r="K35" s="2"/>
      <c r="L35" s="2"/>
      <c r="M35" s="36"/>
      <c r="N35" s="2"/>
      <c r="O35" s="2"/>
    </row>
    <row r="36" spans="1:15" ht="12.75">
      <c r="A36" s="9"/>
      <c r="B36" s="2"/>
      <c r="C36" s="2"/>
      <c r="D36" s="2"/>
      <c r="E36" s="2"/>
      <c r="F36" s="2"/>
      <c r="G36" s="35"/>
      <c r="H36" s="2"/>
      <c r="I36" s="2"/>
      <c r="J36" s="2"/>
      <c r="K36" s="2"/>
      <c r="L36" s="2"/>
      <c r="M36" s="36"/>
      <c r="N36" s="2"/>
      <c r="O36" s="2"/>
    </row>
    <row r="37" spans="1:15" ht="12.75">
      <c r="A37" s="9"/>
      <c r="B37" s="2"/>
      <c r="C37" s="2"/>
      <c r="D37" s="2"/>
      <c r="E37" s="2"/>
      <c r="F37" s="2"/>
      <c r="G37" s="35"/>
      <c r="H37" s="2"/>
      <c r="I37" s="2"/>
      <c r="J37" s="2"/>
      <c r="K37" s="2"/>
      <c r="L37" s="2"/>
      <c r="M37" s="36"/>
      <c r="N37" s="2"/>
      <c r="O37" s="2"/>
    </row>
    <row r="38" spans="1:15" ht="12.75">
      <c r="A38" s="9"/>
      <c r="B38" s="2"/>
      <c r="C38" s="2"/>
      <c r="D38" s="2"/>
      <c r="E38" s="2"/>
      <c r="F38" s="2"/>
      <c r="G38" s="35"/>
      <c r="H38" s="2"/>
      <c r="I38" s="2"/>
      <c r="J38" s="2"/>
      <c r="K38" s="2"/>
      <c r="L38" s="2"/>
      <c r="M38" s="36"/>
      <c r="N38" s="2"/>
      <c r="O38" s="2"/>
    </row>
    <row r="39" spans="1:15" ht="12.75">
      <c r="A39" s="9"/>
      <c r="B39" s="2"/>
      <c r="C39" s="2"/>
      <c r="D39" s="2"/>
      <c r="E39" s="2"/>
      <c r="F39" s="2"/>
      <c r="G39" s="35"/>
      <c r="H39" s="2"/>
      <c r="I39" s="2"/>
      <c r="J39" s="2"/>
      <c r="K39" s="2"/>
      <c r="L39" s="2"/>
      <c r="M39" s="36"/>
      <c r="N39" s="2"/>
      <c r="O39" s="2"/>
    </row>
    <row r="40" spans="1:15" ht="12.75">
      <c r="A40" s="9"/>
      <c r="B40" s="2"/>
      <c r="C40" s="2"/>
      <c r="D40" s="2"/>
      <c r="E40" s="2"/>
      <c r="F40" s="2"/>
      <c r="G40" s="35"/>
      <c r="H40" s="2"/>
      <c r="I40" s="2"/>
      <c r="J40" s="2"/>
      <c r="K40" s="2"/>
      <c r="L40" s="2"/>
      <c r="M40" s="36"/>
      <c r="N40" s="2"/>
      <c r="O40" s="2"/>
    </row>
    <row r="41" spans="1:15" ht="12.75">
      <c r="A41" s="9"/>
      <c r="B41" s="2"/>
      <c r="C41" s="2"/>
      <c r="D41" s="2"/>
      <c r="E41" s="2"/>
      <c r="F41" s="2"/>
      <c r="G41" s="35"/>
      <c r="H41" s="2"/>
      <c r="I41" s="2"/>
      <c r="J41" s="2"/>
      <c r="K41" s="2"/>
      <c r="L41" s="2"/>
      <c r="M41" s="36"/>
      <c r="N41" s="2"/>
      <c r="O41" s="2"/>
    </row>
    <row r="42" spans="1:15" ht="12.75">
      <c r="A42" s="37"/>
      <c r="B42" s="38"/>
      <c r="C42" s="38"/>
      <c r="D42" s="38"/>
      <c r="E42" s="38"/>
      <c r="F42" s="38"/>
      <c r="G42" s="39"/>
      <c r="H42" s="38"/>
      <c r="I42" s="38"/>
      <c r="J42" s="38"/>
      <c r="K42" s="38"/>
      <c r="L42" s="38"/>
      <c r="M42" s="40"/>
      <c r="N42" s="2"/>
      <c r="O42" s="2"/>
    </row>
  </sheetData>
  <sheetProtection selectLockedCells="1" selectUnlockedCells="1"/>
  <mergeCells count="20">
    <mergeCell ref="A1:C1"/>
    <mergeCell ref="H1:O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A20:E20"/>
    <mergeCell ref="H20:L20"/>
    <mergeCell ref="A21:F21"/>
    <mergeCell ref="H21:M21"/>
  </mergeCells>
  <printOptions horizontalCentered="1" verticalCentered="1"/>
  <pageMargins left="1" right="1" top="1" bottom="1" header="1" footer="1"/>
  <pageSetup cellComments="atEnd" horizontalDpi="300" verticalDpi="300" orientation="portrait" scale="67"/>
  <headerFooter alignWithMargins="0">
    <oddHeader>&amp;CTAB]</oddHeader>
    <oddFooter>&amp;CPage PAGE]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42"/>
  <sheetViews>
    <sheetView zoomScaleSheetLayoutView="10" workbookViewId="0" topLeftCell="A1">
      <selection activeCell="H1" sqref="H1"/>
    </sheetView>
  </sheetViews>
  <sheetFormatPr defaultColWidth="9.00390625" defaultRowHeight="12.75"/>
  <cols>
    <col min="1" max="1" width="7.75390625" style="1" customWidth="1"/>
    <col min="2" max="6" width="9.125" style="1" customWidth="1"/>
    <col min="7" max="7" width="1.12109375" style="1" customWidth="1"/>
    <col min="8" max="15" width="9.125" style="1" customWidth="1"/>
  </cols>
  <sheetData>
    <row r="1" spans="1:15" ht="15" customHeight="1">
      <c r="A1" s="5" t="s">
        <v>22</v>
      </c>
      <c r="B1" s="5"/>
      <c r="C1" s="5"/>
      <c r="D1" s="6" t="s">
        <v>2</v>
      </c>
      <c r="E1" s="6" t="s">
        <v>3</v>
      </c>
      <c r="F1" s="7" t="s">
        <v>4</v>
      </c>
      <c r="G1" s="3"/>
      <c r="H1" s="8" t="s">
        <v>23</v>
      </c>
      <c r="I1" s="8"/>
      <c r="J1" s="8"/>
      <c r="K1" s="8"/>
      <c r="L1" s="8"/>
      <c r="M1" s="8"/>
      <c r="N1" s="8"/>
      <c r="O1" s="8"/>
    </row>
    <row r="2" spans="1:15" ht="13.5">
      <c r="A2" s="9">
        <v>77</v>
      </c>
      <c r="B2" s="1">
        <f>IF(NOT(ISBLANK(A2)),INDEX('Team roster'!$A$2:$B$31,MATCH(A2,'Team roster'!$B$2:$B$31,0),1),"")</f>
        <v>0</v>
      </c>
      <c r="D2" s="1">
        <f>IF(ISBLANK($A2),"",COUNTIF($D$25:$D$42,"="&amp;$A2))</f>
        <v>0</v>
      </c>
      <c r="E2" s="1">
        <f>IF(ISBLANK($A2),"",COUNTIF($E$25:$F$42,"="&amp;$A2))</f>
        <v>0</v>
      </c>
      <c r="F2" s="10">
        <f>IF(ISBLANK($A2),"",D2+E2)</f>
        <v>0</v>
      </c>
      <c r="H2" s="11" t="s">
        <v>24</v>
      </c>
      <c r="I2" s="4" t="s">
        <v>25</v>
      </c>
      <c r="J2" s="4" t="s">
        <v>26</v>
      </c>
      <c r="K2" s="4" t="s">
        <v>27</v>
      </c>
      <c r="L2" s="4" t="s">
        <v>28</v>
      </c>
      <c r="M2" s="4" t="s">
        <v>29</v>
      </c>
      <c r="N2" s="4" t="s">
        <v>30</v>
      </c>
      <c r="O2" s="12" t="s">
        <v>31</v>
      </c>
    </row>
    <row r="3" spans="1:15" ht="13.5">
      <c r="A3" s="9">
        <v>13</v>
      </c>
      <c r="B3" s="1">
        <f>IF(NOT(ISBLANK(A3)),INDEX('Team roster'!$A$2:$B$31,MATCH(A3,'Team roster'!$B$2:$B$31,0),1),"")</f>
        <v>0</v>
      </c>
      <c r="D3" s="1">
        <f>IF(ISBLANK($A3),"",COUNTIF($D$25:$D$42,"="&amp;$A3))</f>
        <v>1</v>
      </c>
      <c r="E3" s="1">
        <f>IF(ISBLANK($A3),"",COUNTIF($E$25:$F$42,"="&amp;$A3))</f>
        <v>0</v>
      </c>
      <c r="F3" s="10">
        <f>IF(ISBLANK($A3),"",D3+E3)</f>
        <v>1</v>
      </c>
      <c r="H3" s="13">
        <v>1</v>
      </c>
      <c r="J3" s="1">
        <v>4</v>
      </c>
      <c r="K3" s="1">
        <v>2</v>
      </c>
      <c r="L3" s="1" t="s">
        <v>59</v>
      </c>
      <c r="M3" s="41">
        <v>0.002777777777777778</v>
      </c>
      <c r="N3" s="41">
        <v>0.7527777777777778</v>
      </c>
      <c r="O3" s="10" t="s">
        <v>51</v>
      </c>
    </row>
    <row r="4" spans="1:15" ht="13.5">
      <c r="A4" s="9">
        <v>30</v>
      </c>
      <c r="B4" s="1">
        <f>IF(NOT(ISBLANK(A4)),INDEX('Team roster'!$A$2:$B$31,MATCH(A4,'Team roster'!$B$2:$B$31,0),1),"")</f>
        <v>0</v>
      </c>
      <c r="D4" s="1">
        <f>IF(ISBLANK($A4),"",COUNTIF($D$25:$D$42,"="&amp;$A4))</f>
        <v>2</v>
      </c>
      <c r="E4" s="1">
        <f>IF(ISBLANK($A4),"",COUNTIF($E$25:$F$42,"="&amp;$A4))</f>
        <v>2</v>
      </c>
      <c r="F4" s="10">
        <f>IF(ISBLANK($A4),"",D4+E4)</f>
        <v>4</v>
      </c>
      <c r="H4" s="13">
        <v>2</v>
      </c>
      <c r="J4" s="1">
        <v>4</v>
      </c>
      <c r="K4" s="1">
        <v>2</v>
      </c>
      <c r="L4" s="1" t="s">
        <v>43</v>
      </c>
      <c r="M4" s="41">
        <v>0.23472222222222222</v>
      </c>
      <c r="N4" s="41">
        <v>0.15138888888888888</v>
      </c>
      <c r="O4" s="10" t="s">
        <v>60</v>
      </c>
    </row>
    <row r="5" spans="1:15" ht="13.5">
      <c r="A5" s="9">
        <v>9</v>
      </c>
      <c r="B5" s="1">
        <f>IF(NOT(ISBLANK(A5)),INDEX('Team roster'!$A$2:$B$31,MATCH(A5,'Team roster'!$B$2:$B$31,0),1),"")</f>
        <v>0</v>
      </c>
      <c r="D5" s="1">
        <f>IF(ISBLANK($A5),"",COUNTIF($D$25:$D$42,"="&amp;$A5))</f>
        <v>0</v>
      </c>
      <c r="E5" s="1">
        <f>IF(ISBLANK($A5),"",COUNTIF($E$25:$F$42,"="&amp;$A5))</f>
        <v>1</v>
      </c>
      <c r="F5" s="10">
        <f>IF(ISBLANK($A5),"",D5+E5)</f>
        <v>1</v>
      </c>
      <c r="H5" s="13">
        <v>2</v>
      </c>
      <c r="I5" s="1">
        <v>4</v>
      </c>
      <c r="K5" s="1">
        <v>2</v>
      </c>
      <c r="L5" s="1" t="s">
        <v>61</v>
      </c>
      <c r="M5" s="41">
        <v>0.23472222222222222</v>
      </c>
      <c r="N5" s="41">
        <v>0.15138888888888888</v>
      </c>
      <c r="O5" s="10" t="s">
        <v>60</v>
      </c>
    </row>
    <row r="6" spans="1:15" ht="13.5">
      <c r="A6" s="9"/>
      <c r="B6" s="1">
        <f>IF(NOT(ISBLANK(A6)),INDEX('Team roster'!$A$2:$B$31,MATCH(A6,'Team roster'!$B$2:$B$31,0),1),"")</f>
        <v>0</v>
      </c>
      <c r="D6" s="1">
        <f>IF(ISBLANK($A6),"",COUNTIF($D$25:$D$42,"="&amp;$A6))</f>
        <v>0</v>
      </c>
      <c r="E6" s="1">
        <f>IF(ISBLANK($A6),"",COUNTIF($E$25:$F$42,"="&amp;$A6))</f>
        <v>0</v>
      </c>
      <c r="F6" s="10">
        <f>IF(ISBLANK($A6),"",D6+E6)</f>
        <v>0</v>
      </c>
      <c r="H6" s="13"/>
      <c r="O6" s="10"/>
    </row>
    <row r="7" spans="1:15" ht="13.5">
      <c r="A7" s="9">
        <v>19</v>
      </c>
      <c r="B7" s="1">
        <f>IF(NOT(ISBLANK(A7)),INDEX('Team roster'!$A$2:$B$31,MATCH(A7,'Team roster'!$B$2:$B$31,0),1),"")</f>
        <v>0</v>
      </c>
      <c r="D7" s="1">
        <f>IF(ISBLANK($A7),"",COUNTIF($D$25:$D$42,"="&amp;$A7))</f>
        <v>1</v>
      </c>
      <c r="E7" s="1">
        <f>IF(ISBLANK($A7),"",COUNTIF($E$25:$F$42,"="&amp;$A7))</f>
        <v>0</v>
      </c>
      <c r="F7" s="10">
        <f>IF(ISBLANK($A7),"",D7+E7)</f>
        <v>1</v>
      </c>
      <c r="H7" s="13"/>
      <c r="O7" s="10"/>
    </row>
    <row r="8" spans="1:15" ht="13.5">
      <c r="A8" s="9">
        <v>7</v>
      </c>
      <c r="B8" s="1">
        <f>IF(NOT(ISBLANK(A8)),INDEX('Team roster'!$A$2:$B$31,MATCH(A8,'Team roster'!$B$2:$B$31,0),1),"")</f>
        <v>0</v>
      </c>
      <c r="D8" s="1">
        <f>IF(ISBLANK($A8),"",COUNTIF($D$25:$D$42,"="&amp;$A8))</f>
        <v>0</v>
      </c>
      <c r="E8" s="1">
        <f>IF(ISBLANK($A8),"",COUNTIF($E$25:$F$42,"="&amp;$A8))</f>
        <v>0</v>
      </c>
      <c r="F8" s="10">
        <f>IF(ISBLANK($A8),"",D8+E8)</f>
        <v>0</v>
      </c>
      <c r="H8" s="13"/>
      <c r="O8" s="10"/>
    </row>
    <row r="9" spans="1:15" ht="13.5">
      <c r="A9" s="9">
        <v>82</v>
      </c>
      <c r="B9" s="1">
        <f>IF(NOT(ISBLANK(A9)),INDEX('Team roster'!$A$2:$B$31,MATCH(A9,'Team roster'!$B$2:$B$31,0),1),"")</f>
        <v>0</v>
      </c>
      <c r="D9" s="1">
        <f>IF(ISBLANK($A9),"",COUNTIF($D$25:$D$42,"="&amp;$A9))</f>
        <v>0</v>
      </c>
      <c r="E9" s="1">
        <f>IF(ISBLANK($A9),"",COUNTIF($E$25:$F$42,"="&amp;$A9))</f>
        <v>0</v>
      </c>
      <c r="F9" s="10">
        <f>IF(ISBLANK($A9),"",D9+E9)</f>
        <v>0</v>
      </c>
      <c r="H9" s="13"/>
      <c r="O9" s="10"/>
    </row>
    <row r="10" spans="1:15" ht="13.5">
      <c r="A10" s="9">
        <v>4</v>
      </c>
      <c r="B10" s="1">
        <f>IF(NOT(ISBLANK(A10)),INDEX('Team roster'!$A$2:$B$31,MATCH(A10,'Team roster'!$B$2:$B$31,0),1),"")</f>
        <v>0</v>
      </c>
      <c r="D10" s="1">
        <f>IF(ISBLANK($A10),"",COUNTIF($D$25:$D$42,"="&amp;$A10))</f>
        <v>0</v>
      </c>
      <c r="E10" s="1">
        <f>IF(ISBLANK($A10),"",COUNTIF($E$25:$F$42,"="&amp;$A10))</f>
        <v>0</v>
      </c>
      <c r="F10" s="10">
        <f>IF(ISBLANK($A10),"",D10+E10)</f>
        <v>0</v>
      </c>
      <c r="H10" s="13"/>
      <c r="O10" s="10"/>
    </row>
    <row r="11" spans="1:15" ht="13.5">
      <c r="A11" s="9">
        <v>16</v>
      </c>
      <c r="B11" s="1">
        <f>IF(NOT(ISBLANK(A11)),INDEX('Team roster'!$A$2:$B$31,MATCH(A11,'Team roster'!$B$2:$B$31,0),1),"")</f>
        <v>0</v>
      </c>
      <c r="D11" s="1">
        <f>IF(ISBLANK($A11),"",COUNTIF($D$25:$D$42,"="&amp;$A11))</f>
        <v>0</v>
      </c>
      <c r="E11" s="1">
        <f>IF(ISBLANK($A11),"",COUNTIF($E$25:$F$42,"="&amp;$A11))</f>
        <v>0</v>
      </c>
      <c r="F11" s="10">
        <f>IF(ISBLANK($A11),"",D11+E11)</f>
        <v>0</v>
      </c>
      <c r="H11" s="13"/>
      <c r="O11" s="10"/>
    </row>
    <row r="12" spans="1:15" ht="13.5">
      <c r="A12" s="9">
        <v>0</v>
      </c>
      <c r="B12" s="1">
        <f>IF(NOT(ISBLANK(A12)),INDEX('Team roster'!$A$2:$B$31,MATCH(A12,'Team roster'!$B$2:$B$31,0),1),"")</f>
        <v>0</v>
      </c>
      <c r="D12" s="1">
        <f>IF(ISBLANK($A12),"",COUNTIF($D$25:$D$42,"="&amp;$A12))</f>
        <v>0</v>
      </c>
      <c r="E12" s="1">
        <f>IF(ISBLANK($A12),"",COUNTIF($E$25:$F$42,"="&amp;$A12))</f>
        <v>0</v>
      </c>
      <c r="F12" s="10">
        <f>IF(ISBLANK($A12),"",D12+E12)</f>
        <v>0</v>
      </c>
      <c r="H12" s="13"/>
      <c r="O12" s="10"/>
    </row>
    <row r="13" spans="1:15" ht="13.5">
      <c r="A13" s="9"/>
      <c r="B13" s="1">
        <f>IF(NOT(ISBLANK(A13)),INDEX('Team roster'!$A$2:$B$31,MATCH(A13,'Team roster'!$B$2:$B$31,0),1),"")</f>
        <v>0</v>
      </c>
      <c r="D13" s="1">
        <f>IF(ISBLANK($A13),"",COUNTIF($D$25:$D$42,"="&amp;$A13))</f>
        <v>0</v>
      </c>
      <c r="E13" s="1">
        <f>IF(ISBLANK($A13),"",COUNTIF($E$25:$F$42,"="&amp;$A13))</f>
        <v>0</v>
      </c>
      <c r="F13" s="10">
        <f>IF(ISBLANK($A13),"",D13+E13)</f>
        <v>0</v>
      </c>
      <c r="H13" s="13"/>
      <c r="O13" s="10"/>
    </row>
    <row r="14" spans="1:15" ht="13.5">
      <c r="A14" s="9"/>
      <c r="B14" s="1">
        <f>IF(NOT(ISBLANK(A14)),INDEX('Team roster'!$A$2:$B$31,MATCH(A14,'Team roster'!$B$2:$B$31,0),1),"")</f>
        <v>0</v>
      </c>
      <c r="D14" s="1">
        <f>IF(ISBLANK($A14),"",COUNTIF($D$25:$D$42,"="&amp;$A14))</f>
        <v>0</v>
      </c>
      <c r="E14" s="1">
        <f>IF(ISBLANK($A14),"",COUNTIF($E$25:$F$42,"="&amp;$A14))</f>
        <v>0</v>
      </c>
      <c r="F14" s="10">
        <f>IF(ISBLANK($A14),"",D14+E14)</f>
        <v>0</v>
      </c>
      <c r="H14" s="13"/>
      <c r="O14" s="10"/>
    </row>
    <row r="15" spans="1:15" ht="13.5">
      <c r="A15" s="9"/>
      <c r="B15" s="1">
        <f>IF(NOT(ISBLANK(A15)),INDEX('Team roster'!$A$2:$B$16,MATCH(A15,'Team roster'!$B$2:$B$16,0),1),"")</f>
        <v>0</v>
      </c>
      <c r="D15" s="1">
        <f>IF(ISBLANK($A15),"",COUNTIF($D$25:$D$42,"="&amp;$A15))</f>
        <v>0</v>
      </c>
      <c r="E15" s="1">
        <f>IF(ISBLANK($A15),"",COUNTIF($E$25:$F$42,"="&amp;$A15))</f>
        <v>0</v>
      </c>
      <c r="F15" s="10">
        <f>IF(ISBLANK($A15),"",D15+E15)</f>
        <v>0</v>
      </c>
      <c r="H15" s="13"/>
      <c r="O15" s="10"/>
    </row>
    <row r="16" spans="1:15" ht="13.5">
      <c r="A16" s="13"/>
      <c r="D16" s="1">
        <f>IF(ISBLANK($A16),"",COUNTIF($D$25:$D$42,"="&amp;$A16))</f>
        <v>0</v>
      </c>
      <c r="E16" s="1">
        <f>IF(ISBLANK($A16),"",COUNTIF($E$25:$F$42,"="&amp;$A16))</f>
        <v>0</v>
      </c>
      <c r="F16" s="10">
        <f>IF(ISBLANK($A16),"",D16+E16)</f>
        <v>0</v>
      </c>
      <c r="H16" s="13"/>
      <c r="O16" s="10"/>
    </row>
    <row r="17" spans="1:15" ht="13.5">
      <c r="A17" s="13"/>
      <c r="D17" s="1">
        <f>IF(ISBLANK($A17),"",COUNTIF($D$25:$D$42,"="&amp;$A17))</f>
        <v>0</v>
      </c>
      <c r="E17" s="1">
        <f>IF(ISBLANK($A17),"",COUNTIF($E$25:$F$42,"="&amp;$A17))</f>
        <v>0</v>
      </c>
      <c r="F17" s="10">
        <f>IF(ISBLANK($A17),"",D17+E17)</f>
        <v>0</v>
      </c>
      <c r="H17" s="13"/>
      <c r="O17" s="10"/>
    </row>
    <row r="18" spans="1:15" ht="13.5">
      <c r="A18" s="13"/>
      <c r="D18" s="1">
        <f>IF(ISBLANK($A18),"",COUNTIF($D$25:$D$42,"="&amp;$A18))</f>
        <v>0</v>
      </c>
      <c r="E18" s="1">
        <f>IF(ISBLANK($A18),"",COUNTIF($E$25:$F$42,"="&amp;$A18))</f>
        <v>0</v>
      </c>
      <c r="F18" s="10">
        <f>IF(ISBLANK($A18),"",D18+E18)</f>
        <v>0</v>
      </c>
      <c r="H18" s="13"/>
      <c r="O18" s="10"/>
    </row>
    <row r="19" spans="1:15" ht="13.5">
      <c r="A19" s="13"/>
      <c r="D19" s="1">
        <f>IF(ISBLANK($A19),"",COUNTIF($D$25:$D$42,"="&amp;$A19))</f>
        <v>0</v>
      </c>
      <c r="E19" s="1">
        <f>IF(ISBLANK($A19),"",COUNTIF($E$25:$F$42,"="&amp;$A19))</f>
        <v>0</v>
      </c>
      <c r="F19" s="10">
        <f>IF(ISBLANK($A19),"",D19+E19)</f>
        <v>0</v>
      </c>
      <c r="H19" s="13"/>
      <c r="N19" s="15"/>
      <c r="O19" s="16"/>
    </row>
    <row r="20" spans="1:15" ht="15" customHeight="1">
      <c r="A20" s="17" t="s">
        <v>32</v>
      </c>
      <c r="B20" s="17"/>
      <c r="C20" s="17"/>
      <c r="D20" s="17"/>
      <c r="E20" s="17"/>
      <c r="F20" s="18">
        <f>COUNT(IF(NOT(ISBLANK(D25:D42)),D25:D42))</f>
        <v>4</v>
      </c>
      <c r="G20" s="19"/>
      <c r="H20" s="20" t="s">
        <v>33</v>
      </c>
      <c r="I20" s="20"/>
      <c r="J20" s="20"/>
      <c r="K20" s="20"/>
      <c r="L20" s="20"/>
      <c r="M20" s="18">
        <f>COUNT(IF(NOT(ISBLANK(K25:K42)),K25:K42))</f>
        <v>4</v>
      </c>
      <c r="N20" s="21"/>
      <c r="O20" s="21"/>
    </row>
    <row r="21" spans="1:13" ht="13.5">
      <c r="A21" s="22" t="s">
        <v>34</v>
      </c>
      <c r="B21" s="22"/>
      <c r="C21" s="22"/>
      <c r="D21" s="22"/>
      <c r="E21" s="22"/>
      <c r="F21" s="22"/>
      <c r="G21" s="44"/>
      <c r="H21" s="24"/>
      <c r="I21" s="24"/>
      <c r="J21" s="24"/>
      <c r="K21" s="24"/>
      <c r="L21" s="24"/>
      <c r="M21" s="24"/>
    </row>
    <row r="22" spans="1:13" ht="13.5">
      <c r="A22" s="25" t="s">
        <v>35</v>
      </c>
      <c r="B22" s="1">
        <v>8</v>
      </c>
      <c r="C22" s="26" t="s">
        <v>36</v>
      </c>
      <c r="D22" s="1">
        <v>7</v>
      </c>
      <c r="E22" s="26" t="s">
        <v>37</v>
      </c>
      <c r="F22" s="1">
        <v>6</v>
      </c>
      <c r="G22" s="27"/>
      <c r="H22" s="26" t="s">
        <v>35</v>
      </c>
      <c r="I22" s="1">
        <v>6</v>
      </c>
      <c r="J22" s="26" t="s">
        <v>36</v>
      </c>
      <c r="K22" s="1">
        <v>11</v>
      </c>
      <c r="L22" s="26" t="s">
        <v>37</v>
      </c>
      <c r="M22" s="10">
        <v>7</v>
      </c>
    </row>
    <row r="23" spans="1:15" ht="13.5">
      <c r="A23" s="47" t="s">
        <v>58</v>
      </c>
      <c r="B23" s="15">
        <v>1</v>
      </c>
      <c r="C23" s="15"/>
      <c r="D23" s="15"/>
      <c r="E23" s="28" t="s">
        <v>38</v>
      </c>
      <c r="F23" s="15">
        <f>B22+D22+F22+B23</f>
        <v>22</v>
      </c>
      <c r="G23" s="29"/>
      <c r="H23" s="48" t="s">
        <v>58</v>
      </c>
      <c r="I23" s="15">
        <v>1</v>
      </c>
      <c r="J23" s="15"/>
      <c r="K23" s="15"/>
      <c r="L23" s="28" t="s">
        <v>38</v>
      </c>
      <c r="M23" s="16">
        <f>I22+K22+M22+I23</f>
        <v>25</v>
      </c>
      <c r="N23" s="30"/>
      <c r="O23" s="30"/>
    </row>
    <row r="24" spans="1:15" ht="13.5">
      <c r="A24" s="31" t="s">
        <v>24</v>
      </c>
      <c r="B24" s="3" t="s">
        <v>39</v>
      </c>
      <c r="C24" s="3" t="s">
        <v>40</v>
      </c>
      <c r="D24" s="3" t="s">
        <v>41</v>
      </c>
      <c r="E24" s="3" t="s">
        <v>42</v>
      </c>
      <c r="F24" s="3" t="s">
        <v>42</v>
      </c>
      <c r="G24" s="32"/>
      <c r="H24" s="3" t="s">
        <v>24</v>
      </c>
      <c r="I24" s="3" t="s">
        <v>39</v>
      </c>
      <c r="J24" s="3" t="s">
        <v>40</v>
      </c>
      <c r="K24" s="3" t="s">
        <v>41</v>
      </c>
      <c r="L24" s="3" t="s">
        <v>42</v>
      </c>
      <c r="M24" s="33" t="s">
        <v>42</v>
      </c>
      <c r="N24" s="3"/>
      <c r="O24" s="3"/>
    </row>
    <row r="25" spans="1:15" ht="13.5">
      <c r="A25" s="9">
        <v>1</v>
      </c>
      <c r="B25" s="2"/>
      <c r="C25" s="34">
        <v>0.5</v>
      </c>
      <c r="D25" s="2">
        <v>30</v>
      </c>
      <c r="E25" s="2"/>
      <c r="F25" s="2"/>
      <c r="G25" s="35"/>
      <c r="H25" s="2">
        <v>1</v>
      </c>
      <c r="I25" s="2"/>
      <c r="J25" s="34">
        <v>0.4583333333333333</v>
      </c>
      <c r="K25" s="2">
        <v>4</v>
      </c>
      <c r="L25" s="2">
        <v>11</v>
      </c>
      <c r="M25" s="36"/>
      <c r="N25" s="2"/>
      <c r="O25" s="2"/>
    </row>
    <row r="26" spans="1:15" ht="13.5">
      <c r="A26" s="9">
        <v>2</v>
      </c>
      <c r="B26" s="2"/>
      <c r="C26" s="34">
        <v>0.5493055555555556</v>
      </c>
      <c r="D26" s="2">
        <v>30</v>
      </c>
      <c r="E26" s="2">
        <v>9</v>
      </c>
      <c r="F26" s="2"/>
      <c r="G26" s="35"/>
      <c r="H26" s="2">
        <v>1</v>
      </c>
      <c r="I26" s="2"/>
      <c r="J26" s="34">
        <v>0.41041666666666665</v>
      </c>
      <c r="K26" s="2">
        <v>11</v>
      </c>
      <c r="L26" s="2">
        <v>7</v>
      </c>
      <c r="M26" s="36"/>
      <c r="N26" s="2"/>
      <c r="O26" s="2"/>
    </row>
    <row r="27" spans="1:15" ht="13.5">
      <c r="A27" s="9">
        <v>3</v>
      </c>
      <c r="B27" s="2"/>
      <c r="C27" s="34">
        <v>0.7104166666666667</v>
      </c>
      <c r="D27" s="2">
        <v>13</v>
      </c>
      <c r="E27" s="2">
        <v>30</v>
      </c>
      <c r="F27" s="2"/>
      <c r="G27" s="35"/>
      <c r="H27" s="2">
        <v>2</v>
      </c>
      <c r="I27" s="2"/>
      <c r="J27" s="34">
        <v>0.31805555555555554</v>
      </c>
      <c r="K27" s="2">
        <v>33</v>
      </c>
      <c r="L27" s="2"/>
      <c r="M27" s="36"/>
      <c r="N27" s="2"/>
      <c r="O27" s="2"/>
    </row>
    <row r="28" spans="1:15" ht="13.5">
      <c r="A28" s="9">
        <v>3</v>
      </c>
      <c r="B28" s="2"/>
      <c r="C28" s="34">
        <v>0.60625</v>
      </c>
      <c r="D28" s="2">
        <v>19</v>
      </c>
      <c r="E28" s="2">
        <v>30</v>
      </c>
      <c r="F28" s="2"/>
      <c r="G28" s="35"/>
      <c r="H28" s="2">
        <v>2</v>
      </c>
      <c r="I28" s="2"/>
      <c r="J28" s="34">
        <v>0.002777777777777778</v>
      </c>
      <c r="K28" s="2">
        <v>1</v>
      </c>
      <c r="L28" s="2">
        <v>13</v>
      </c>
      <c r="M28" s="36"/>
      <c r="N28" s="2"/>
      <c r="O28" s="2"/>
    </row>
    <row r="29" spans="1:15" ht="13.5">
      <c r="A29" s="9"/>
      <c r="B29" s="2"/>
      <c r="C29" s="2"/>
      <c r="D29" s="2"/>
      <c r="E29" s="2"/>
      <c r="F29" s="2"/>
      <c r="G29" s="35"/>
      <c r="H29" s="2"/>
      <c r="I29" s="2"/>
      <c r="J29" s="2"/>
      <c r="K29" s="2"/>
      <c r="L29" s="2"/>
      <c r="M29" s="36"/>
      <c r="N29" s="2"/>
      <c r="O29" s="2"/>
    </row>
    <row r="30" spans="1:15" ht="12.75">
      <c r="A30" s="9"/>
      <c r="B30" s="2"/>
      <c r="C30" s="2"/>
      <c r="D30" s="2"/>
      <c r="E30" s="2"/>
      <c r="F30" s="2"/>
      <c r="G30" s="35"/>
      <c r="H30" s="2"/>
      <c r="I30" s="2"/>
      <c r="J30" s="2"/>
      <c r="K30" s="2"/>
      <c r="L30" s="2"/>
      <c r="M30" s="36"/>
      <c r="N30" s="2"/>
      <c r="O30" s="2"/>
    </row>
    <row r="31" spans="1:15" ht="12.75">
      <c r="A31" s="9"/>
      <c r="B31" s="2"/>
      <c r="C31" s="2"/>
      <c r="D31" s="2"/>
      <c r="E31" s="2"/>
      <c r="F31" s="2"/>
      <c r="G31" s="35"/>
      <c r="H31" s="2"/>
      <c r="I31" s="2"/>
      <c r="J31" s="2"/>
      <c r="K31" s="2"/>
      <c r="L31" s="2"/>
      <c r="M31" s="36"/>
      <c r="N31" s="2"/>
      <c r="O31" s="2"/>
    </row>
    <row r="32" spans="1:15" ht="12.75">
      <c r="A32" s="9"/>
      <c r="B32" s="2"/>
      <c r="C32" s="2"/>
      <c r="D32" s="2"/>
      <c r="E32" s="2"/>
      <c r="F32" s="2"/>
      <c r="G32" s="35"/>
      <c r="H32" s="2"/>
      <c r="I32" s="2"/>
      <c r="J32" s="2"/>
      <c r="K32" s="2"/>
      <c r="L32" s="2"/>
      <c r="M32" s="36"/>
      <c r="N32" s="2"/>
      <c r="O32" s="2"/>
    </row>
    <row r="33" spans="1:15" ht="12.75">
      <c r="A33" s="9"/>
      <c r="B33" s="2"/>
      <c r="C33" s="2"/>
      <c r="D33" s="2"/>
      <c r="E33" s="2"/>
      <c r="F33" s="2"/>
      <c r="G33" s="35"/>
      <c r="H33" s="2"/>
      <c r="I33" s="2"/>
      <c r="J33" s="2"/>
      <c r="K33" s="2"/>
      <c r="L33" s="2"/>
      <c r="M33" s="36"/>
      <c r="N33" s="2"/>
      <c r="O33" s="2"/>
    </row>
    <row r="34" spans="1:15" ht="12.75">
      <c r="A34" s="9"/>
      <c r="B34" s="2"/>
      <c r="C34" s="2"/>
      <c r="D34" s="2"/>
      <c r="E34" s="2"/>
      <c r="F34" s="2"/>
      <c r="G34" s="35"/>
      <c r="H34" s="2"/>
      <c r="I34" s="2"/>
      <c r="J34" s="2"/>
      <c r="K34" s="2"/>
      <c r="L34" s="2"/>
      <c r="M34" s="36"/>
      <c r="N34" s="2"/>
      <c r="O34" s="2"/>
    </row>
    <row r="35" spans="1:15" ht="12.75">
      <c r="A35" s="9"/>
      <c r="B35" s="2"/>
      <c r="C35" s="2"/>
      <c r="D35" s="2"/>
      <c r="E35" s="2"/>
      <c r="F35" s="2"/>
      <c r="G35" s="35"/>
      <c r="H35" s="2"/>
      <c r="I35" s="2"/>
      <c r="J35" s="2"/>
      <c r="K35" s="2"/>
      <c r="L35" s="2"/>
      <c r="M35" s="36"/>
      <c r="N35" s="2"/>
      <c r="O35" s="2"/>
    </row>
    <row r="36" spans="1:15" ht="12.75">
      <c r="A36" s="9"/>
      <c r="B36" s="2"/>
      <c r="C36" s="2"/>
      <c r="D36" s="2"/>
      <c r="E36" s="2"/>
      <c r="F36" s="2"/>
      <c r="G36" s="35"/>
      <c r="H36" s="2"/>
      <c r="I36" s="2"/>
      <c r="J36" s="2"/>
      <c r="K36" s="2"/>
      <c r="L36" s="2"/>
      <c r="M36" s="36"/>
      <c r="N36" s="2"/>
      <c r="O36" s="2"/>
    </row>
    <row r="37" spans="1:15" ht="12.75">
      <c r="A37" s="9"/>
      <c r="B37" s="2"/>
      <c r="C37" s="2"/>
      <c r="D37" s="2"/>
      <c r="E37" s="2"/>
      <c r="F37" s="2"/>
      <c r="G37" s="35"/>
      <c r="H37" s="2"/>
      <c r="I37" s="2"/>
      <c r="J37" s="2"/>
      <c r="K37" s="2"/>
      <c r="L37" s="2"/>
      <c r="M37" s="36"/>
      <c r="N37" s="2"/>
      <c r="O37" s="2"/>
    </row>
    <row r="38" spans="1:15" ht="12.75">
      <c r="A38" s="9"/>
      <c r="B38" s="2"/>
      <c r="C38" s="2"/>
      <c r="D38" s="2"/>
      <c r="E38" s="2"/>
      <c r="F38" s="2"/>
      <c r="G38" s="35"/>
      <c r="H38" s="2"/>
      <c r="I38" s="2"/>
      <c r="J38" s="2"/>
      <c r="K38" s="2"/>
      <c r="L38" s="2"/>
      <c r="M38" s="36"/>
      <c r="N38" s="2"/>
      <c r="O38" s="2"/>
    </row>
    <row r="39" spans="1:15" ht="12.75">
      <c r="A39" s="9"/>
      <c r="B39" s="2"/>
      <c r="C39" s="2"/>
      <c r="D39" s="2"/>
      <c r="E39" s="2"/>
      <c r="F39" s="2"/>
      <c r="G39" s="35"/>
      <c r="H39" s="2"/>
      <c r="I39" s="2"/>
      <c r="J39" s="2"/>
      <c r="K39" s="2"/>
      <c r="L39" s="2"/>
      <c r="M39" s="36"/>
      <c r="N39" s="2"/>
      <c r="O39" s="2"/>
    </row>
    <row r="40" spans="1:15" ht="12.75">
      <c r="A40" s="9"/>
      <c r="B40" s="2"/>
      <c r="C40" s="2"/>
      <c r="D40" s="2"/>
      <c r="E40" s="2"/>
      <c r="F40" s="2"/>
      <c r="G40" s="35"/>
      <c r="H40" s="2"/>
      <c r="I40" s="2"/>
      <c r="J40" s="2"/>
      <c r="K40" s="2"/>
      <c r="L40" s="2"/>
      <c r="M40" s="36"/>
      <c r="N40" s="2"/>
      <c r="O40" s="2"/>
    </row>
    <row r="41" spans="1:15" ht="12.75">
      <c r="A41" s="9"/>
      <c r="B41" s="2"/>
      <c r="C41" s="2"/>
      <c r="D41" s="2"/>
      <c r="E41" s="2"/>
      <c r="F41" s="2"/>
      <c r="G41" s="35"/>
      <c r="H41" s="2"/>
      <c r="I41" s="2"/>
      <c r="J41" s="2"/>
      <c r="K41" s="2"/>
      <c r="L41" s="2"/>
      <c r="M41" s="36"/>
      <c r="N41" s="2"/>
      <c r="O41" s="2"/>
    </row>
    <row r="42" spans="1:15" ht="12.75">
      <c r="A42" s="37"/>
      <c r="B42" s="38"/>
      <c r="C42" s="38"/>
      <c r="D42" s="38"/>
      <c r="E42" s="38"/>
      <c r="F42" s="38"/>
      <c r="G42" s="39"/>
      <c r="H42" s="38"/>
      <c r="I42" s="38"/>
      <c r="J42" s="38"/>
      <c r="K42" s="38"/>
      <c r="L42" s="38"/>
      <c r="M42" s="40"/>
      <c r="N42" s="2"/>
      <c r="O42" s="2"/>
    </row>
  </sheetData>
  <sheetProtection selectLockedCells="1" selectUnlockedCells="1"/>
  <mergeCells count="20">
    <mergeCell ref="A1:C1"/>
    <mergeCell ref="H1:O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A20:E20"/>
    <mergeCell ref="H20:L20"/>
    <mergeCell ref="A21:F21"/>
    <mergeCell ref="H21:M21"/>
  </mergeCells>
  <printOptions horizontalCentered="1" verticalCentered="1"/>
  <pageMargins left="1" right="1" top="1" bottom="1" header="1" footer="1"/>
  <pageSetup cellComments="atEnd" horizontalDpi="300" verticalDpi="300" orientation="portrait" scale="67"/>
  <headerFooter alignWithMargins="0">
    <oddHeader>&amp;CTAB]</oddHeader>
    <oddFooter>&amp;CPage PAGE]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42"/>
  <sheetViews>
    <sheetView zoomScaleSheetLayoutView="10" workbookViewId="0" topLeftCell="A23">
      <selection activeCell="F43" sqref="F43"/>
    </sheetView>
  </sheetViews>
  <sheetFormatPr defaultColWidth="9.00390625" defaultRowHeight="12.75"/>
  <cols>
    <col min="1" max="1" width="7.75390625" style="1" customWidth="1"/>
    <col min="2" max="6" width="9.125" style="1" customWidth="1"/>
    <col min="7" max="7" width="1.12109375" style="1" customWidth="1"/>
    <col min="8" max="15" width="9.125" style="1" customWidth="1"/>
  </cols>
  <sheetData>
    <row r="1" spans="1:15" ht="15" customHeight="1">
      <c r="A1" s="5" t="s">
        <v>22</v>
      </c>
      <c r="B1" s="5"/>
      <c r="C1" s="5"/>
      <c r="D1" s="6" t="s">
        <v>2</v>
      </c>
      <c r="E1" s="6" t="s">
        <v>3</v>
      </c>
      <c r="F1" s="7" t="s">
        <v>4</v>
      </c>
      <c r="G1" s="3"/>
      <c r="H1" s="8" t="s">
        <v>23</v>
      </c>
      <c r="I1" s="8"/>
      <c r="J1" s="8"/>
      <c r="K1" s="8"/>
      <c r="L1" s="8"/>
      <c r="M1" s="8"/>
      <c r="N1" s="8"/>
      <c r="O1" s="8"/>
    </row>
    <row r="2" spans="1:15" ht="13.5">
      <c r="A2" s="9">
        <v>77</v>
      </c>
      <c r="B2" s="1">
        <f>IF(NOT(ISBLANK(A2)),INDEX('Team roster'!$A$2:$B$31,MATCH(A2,'Team roster'!$B$2:$B$31,0),1),"")</f>
        <v>0</v>
      </c>
      <c r="D2" s="1">
        <f>IF(ISBLANK($A2),"",COUNTIF($D$25:$D$42,"="&amp;$A2))</f>
        <v>0</v>
      </c>
      <c r="E2" s="1">
        <f>IF(ISBLANK($A2),"",COUNTIF($E$25:$F$42,"="&amp;$A2))</f>
        <v>0</v>
      </c>
      <c r="F2" s="10">
        <f>IF(ISBLANK($A2),"",D2+E2)</f>
        <v>0</v>
      </c>
      <c r="H2" s="11" t="s">
        <v>24</v>
      </c>
      <c r="I2" s="4" t="s">
        <v>25</v>
      </c>
      <c r="J2" s="4" t="s">
        <v>26</v>
      </c>
      <c r="K2" s="4" t="s">
        <v>27</v>
      </c>
      <c r="L2" s="4" t="s">
        <v>28</v>
      </c>
      <c r="M2" s="4" t="s">
        <v>29</v>
      </c>
      <c r="N2" s="4" t="s">
        <v>30</v>
      </c>
      <c r="O2" s="12" t="s">
        <v>31</v>
      </c>
    </row>
    <row r="3" spans="1:15" ht="13.5">
      <c r="A3" s="9">
        <v>13</v>
      </c>
      <c r="B3" s="1">
        <f>IF(NOT(ISBLANK(A3)),INDEX('Team roster'!$A$2:$B$31,MATCH(A3,'Team roster'!$B$2:$B$31,0),1),"")</f>
        <v>0</v>
      </c>
      <c r="D3" s="1">
        <f>IF(ISBLANK($A3),"",COUNTIF($D$25:$D$42,"="&amp;$A3))</f>
        <v>1</v>
      </c>
      <c r="E3" s="1">
        <f>IF(ISBLANK($A3),"",COUNTIF($E$25:$F$42,"="&amp;$A3))</f>
        <v>1</v>
      </c>
      <c r="F3" s="10">
        <f>IF(ISBLANK($A3),"",D3+E3)</f>
        <v>2</v>
      </c>
      <c r="H3" s="13">
        <v>1</v>
      </c>
      <c r="J3" s="1">
        <v>33</v>
      </c>
      <c r="K3" s="1">
        <v>2</v>
      </c>
      <c r="L3" s="1" t="s">
        <v>53</v>
      </c>
      <c r="M3" s="41">
        <v>0.12986111111111112</v>
      </c>
      <c r="N3" s="41">
        <v>0.04652777777777778</v>
      </c>
      <c r="O3" s="10" t="s">
        <v>51</v>
      </c>
    </row>
    <row r="4" spans="1:15" ht="13.5">
      <c r="A4" s="9">
        <v>30</v>
      </c>
      <c r="B4" s="1">
        <f>IF(NOT(ISBLANK(A4)),INDEX('Team roster'!$A$2:$B$31,MATCH(A4,'Team roster'!$B$2:$B$31,0),1),"")</f>
        <v>0</v>
      </c>
      <c r="D4" s="1">
        <f>IF(ISBLANK($A4),"",COUNTIF($D$25:$D$42,"="&amp;$A4))</f>
        <v>0</v>
      </c>
      <c r="E4" s="1">
        <f>IF(ISBLANK($A4),"",COUNTIF($E$25:$F$42,"="&amp;$A4))</f>
        <v>2</v>
      </c>
      <c r="F4" s="10">
        <f>IF(ISBLANK($A4),"",D4+E4)</f>
        <v>2</v>
      </c>
      <c r="H4" s="13">
        <v>2</v>
      </c>
      <c r="J4" s="1">
        <v>25</v>
      </c>
      <c r="K4" s="1">
        <v>2</v>
      </c>
      <c r="L4" s="1" t="s">
        <v>62</v>
      </c>
      <c r="M4" s="41">
        <v>0.8333333333333334</v>
      </c>
      <c r="N4" s="41">
        <v>0.75</v>
      </c>
      <c r="O4" s="10" t="s">
        <v>51</v>
      </c>
    </row>
    <row r="5" spans="1:15" ht="13.5">
      <c r="A5" s="9">
        <v>9</v>
      </c>
      <c r="B5" s="1">
        <f>IF(NOT(ISBLANK(A5)),INDEX('Team roster'!$A$2:$B$31,MATCH(A5,'Team roster'!$B$2:$B$31,0),1),"")</f>
        <v>0</v>
      </c>
      <c r="D5" s="1">
        <f>IF(ISBLANK($A5),"",COUNTIF($D$25:$D$42,"="&amp;$A5))</f>
        <v>0</v>
      </c>
      <c r="E5" s="1">
        <f>IF(ISBLANK($A5),"",COUNTIF($E$25:$F$42,"="&amp;$A5))</f>
        <v>1</v>
      </c>
      <c r="F5" s="10">
        <f>IF(ISBLANK($A5),"",D5+E5)</f>
        <v>1</v>
      </c>
      <c r="H5" s="13">
        <v>3</v>
      </c>
      <c r="I5" s="1">
        <v>30</v>
      </c>
      <c r="K5" s="1">
        <v>2</v>
      </c>
      <c r="L5" s="1" t="s">
        <v>62</v>
      </c>
      <c r="M5" s="41">
        <v>0.5034722222222222</v>
      </c>
      <c r="N5" s="41">
        <v>0.4201388888888889</v>
      </c>
      <c r="O5" s="10" t="s">
        <v>51</v>
      </c>
    </row>
    <row r="6" spans="1:15" ht="13.5">
      <c r="A6" s="9">
        <v>58</v>
      </c>
      <c r="B6" s="1">
        <f>IF(NOT(ISBLANK(A6)),INDEX('Team roster'!$A$2:$B$31,MATCH(A6,'Team roster'!$B$2:$B$31,0),1),"")</f>
        <v>0</v>
      </c>
      <c r="D6" s="1">
        <f>IF(ISBLANK($A6),"",COUNTIF($D$25:$D$42,"="&amp;$A6))</f>
        <v>0</v>
      </c>
      <c r="E6" s="1">
        <f>IF(ISBLANK($A6),"",COUNTIF($E$25:$F$42,"="&amp;$A6))</f>
        <v>0</v>
      </c>
      <c r="F6" s="10">
        <f>IF(ISBLANK($A6),"",D6+E6)</f>
        <v>0</v>
      </c>
      <c r="H6" s="13"/>
      <c r="O6" s="10"/>
    </row>
    <row r="7" spans="1:15" ht="13.5">
      <c r="A7" s="9"/>
      <c r="B7" s="1">
        <f>IF(NOT(ISBLANK(A7)),INDEX('Team roster'!$A$2:$B$31,MATCH(A7,'Team roster'!$B$2:$B$31,0),1),"")</f>
        <v>0</v>
      </c>
      <c r="D7" s="1">
        <f>IF(ISBLANK($A7),"",COUNTIF($D$25:$D$42,"="&amp;$A7))</f>
        <v>0</v>
      </c>
      <c r="E7" s="1">
        <f>IF(ISBLANK($A7),"",COUNTIF($E$25:$F$42,"="&amp;$A7))</f>
        <v>0</v>
      </c>
      <c r="F7" s="10">
        <f>IF(ISBLANK($A7),"",D7+E7)</f>
        <v>0</v>
      </c>
      <c r="H7" s="13"/>
      <c r="O7" s="10"/>
    </row>
    <row r="8" spans="1:15" ht="13.5">
      <c r="A8" s="9"/>
      <c r="B8" s="1">
        <f>IF(NOT(ISBLANK(A8)),INDEX('Team roster'!$A$2:$B$31,MATCH(A8,'Team roster'!$B$2:$B$31,0),1),"")</f>
        <v>0</v>
      </c>
      <c r="D8" s="1">
        <f>IF(ISBLANK($A8),"",COUNTIF($D$25:$D$42,"="&amp;$A8))</f>
        <v>0</v>
      </c>
      <c r="E8" s="1">
        <f>IF(ISBLANK($A8),"",COUNTIF($E$25:$F$42,"="&amp;$A8))</f>
        <v>0</v>
      </c>
      <c r="F8" s="10">
        <f>IF(ISBLANK($A8),"",D8+E8)</f>
        <v>0</v>
      </c>
      <c r="H8" s="13"/>
      <c r="O8" s="10"/>
    </row>
    <row r="9" spans="1:15" ht="13.5">
      <c r="A9" s="9">
        <v>82</v>
      </c>
      <c r="B9" s="1">
        <f>IF(NOT(ISBLANK(A9)),INDEX('Team roster'!$A$2:$B$31,MATCH(A9,'Team roster'!$B$2:$B$31,0),1),"")</f>
        <v>0</v>
      </c>
      <c r="D9" s="1">
        <f>IF(ISBLANK($A9),"",COUNTIF($D$25:$D$42,"="&amp;$A9))</f>
        <v>1</v>
      </c>
      <c r="E9" s="1">
        <f>IF(ISBLANK($A9),"",COUNTIF($E$25:$F$42,"="&amp;$A9))</f>
        <v>0</v>
      </c>
      <c r="F9" s="10">
        <f>IF(ISBLANK($A9),"",D9+E9)</f>
        <v>1</v>
      </c>
      <c r="H9" s="13"/>
      <c r="O9" s="10"/>
    </row>
    <row r="10" spans="1:15" ht="13.5">
      <c r="A10" s="9">
        <v>4</v>
      </c>
      <c r="B10" s="1">
        <f>IF(NOT(ISBLANK(A10)),INDEX('Team roster'!$A$2:$B$31,MATCH(A10,'Team roster'!$B$2:$B$31,0),1),"")</f>
        <v>0</v>
      </c>
      <c r="D10" s="1">
        <f>IF(ISBLANK($A10),"",COUNTIF($D$25:$D$42,"="&amp;$A10))</f>
        <v>2</v>
      </c>
      <c r="E10" s="1">
        <f>IF(ISBLANK($A10),"",COUNTIF($E$25:$F$42,"="&amp;$A10))</f>
        <v>2</v>
      </c>
      <c r="F10" s="10">
        <f>IF(ISBLANK($A10),"",D10+E10)</f>
        <v>4</v>
      </c>
      <c r="H10" s="13"/>
      <c r="O10" s="10"/>
    </row>
    <row r="11" spans="1:15" ht="13.5">
      <c r="A11" s="9">
        <v>16</v>
      </c>
      <c r="B11" s="1">
        <f>IF(NOT(ISBLANK(A11)),INDEX('Team roster'!$A$2:$B$31,MATCH(A11,'Team roster'!$B$2:$B$31,0),1),"")</f>
        <v>0</v>
      </c>
      <c r="D11" s="1">
        <f>IF(ISBLANK($A11),"",COUNTIF($D$25:$D$42,"="&amp;$A11))</f>
        <v>0</v>
      </c>
      <c r="E11" s="1">
        <f>IF(ISBLANK($A11),"",COUNTIF($E$25:$F$42,"="&amp;$A11))</f>
        <v>0</v>
      </c>
      <c r="F11" s="10">
        <f>IF(ISBLANK($A11),"",D11+E11)</f>
        <v>0</v>
      </c>
      <c r="H11" s="13"/>
      <c r="O11" s="10"/>
    </row>
    <row r="12" spans="1:15" ht="13.5">
      <c r="A12" s="9"/>
      <c r="B12" s="1">
        <f>IF(NOT(ISBLANK(A12)),INDEX('Team roster'!$A$2:$B$31,MATCH(A12,'Team roster'!$B$2:$B$31,0),1),"")</f>
        <v>0</v>
      </c>
      <c r="D12" s="1">
        <f>IF(ISBLANK($A12),"",COUNTIF($D$25:$D$42,"="&amp;$A12))</f>
        <v>0</v>
      </c>
      <c r="E12" s="1">
        <f>IF(ISBLANK($A12),"",COUNTIF($E$25:$F$42,"="&amp;$A12))</f>
        <v>0</v>
      </c>
      <c r="F12" s="10">
        <f>IF(ISBLANK($A12),"",D12+E12)</f>
        <v>0</v>
      </c>
      <c r="H12" s="13"/>
      <c r="O12" s="10"/>
    </row>
    <row r="13" spans="1:15" ht="13.5">
      <c r="A13" s="9"/>
      <c r="B13" s="1">
        <f>IF(NOT(ISBLANK(A13)),INDEX('Team roster'!$A$2:$B$31,MATCH(A13,'Team roster'!$B$2:$B$31,0),1),"")</f>
        <v>0</v>
      </c>
      <c r="D13" s="1">
        <f>IF(ISBLANK($A13),"",COUNTIF($D$25:$D$42,"="&amp;$A13))</f>
        <v>0</v>
      </c>
      <c r="E13" s="1">
        <f>IF(ISBLANK($A13),"",COUNTIF($E$25:$F$42,"="&amp;$A13))</f>
        <v>0</v>
      </c>
      <c r="F13" s="10">
        <f>IF(ISBLANK($A13),"",D13+E13)</f>
        <v>0</v>
      </c>
      <c r="H13" s="13"/>
      <c r="O13" s="10"/>
    </row>
    <row r="14" spans="1:15" ht="13.5">
      <c r="A14" s="9">
        <v>34</v>
      </c>
      <c r="B14" s="1">
        <f>IF(NOT(ISBLANK(A14)),INDEX('Team roster'!$A$2:$B$31,MATCH(A14,'Team roster'!$B$2:$B$31,0),1),"")</f>
        <v>0</v>
      </c>
      <c r="D14" s="1">
        <f>IF(ISBLANK($A14),"",COUNTIF($D$25:$D$42,"="&amp;$A14))</f>
        <v>2</v>
      </c>
      <c r="E14" s="1">
        <f>IF(ISBLANK($A14),"",COUNTIF($E$25:$F$42,"="&amp;$A14))</f>
        <v>0</v>
      </c>
      <c r="F14" s="10">
        <f>IF(ISBLANK($A14),"",D14+E14)</f>
        <v>2</v>
      </c>
      <c r="H14" s="13"/>
      <c r="O14" s="10"/>
    </row>
    <row r="15" spans="1:15" ht="13.5">
      <c r="A15" s="9">
        <v>71</v>
      </c>
      <c r="B15" s="1">
        <f>IF(NOT(ISBLANK(A15)),INDEX('Team roster'!$A$2:$B$16,MATCH(A15,'Team roster'!$B$2:$B$16,0),1),"")</f>
        <v>0</v>
      </c>
      <c r="D15" s="1">
        <f>IF(ISBLANK($A15),"",COUNTIF($D$25:$D$42,"="&amp;$A15))</f>
        <v>0</v>
      </c>
      <c r="E15" s="1">
        <f>IF(ISBLANK($A15),"",COUNTIF($E$25:$F$42,"="&amp;$A15))</f>
        <v>0</v>
      </c>
      <c r="F15" s="10">
        <f>IF(ISBLANK($A15),"",D15+E15)</f>
        <v>0</v>
      </c>
      <c r="H15" s="13"/>
      <c r="O15" s="10"/>
    </row>
    <row r="16" spans="1:15" ht="13.5">
      <c r="A16" s="13"/>
      <c r="D16" s="1">
        <f>IF(ISBLANK($A16),"",COUNTIF($D$25:$D$42,"="&amp;$A16))</f>
        <v>0</v>
      </c>
      <c r="E16" s="1">
        <f>IF(ISBLANK($A16),"",COUNTIF($E$25:$F$42,"="&amp;$A16))</f>
        <v>0</v>
      </c>
      <c r="F16" s="10">
        <f>IF(ISBLANK($A16),"",D16+E16)</f>
        <v>0</v>
      </c>
      <c r="H16" s="13"/>
      <c r="O16" s="10"/>
    </row>
    <row r="17" spans="1:15" ht="13.5">
      <c r="A17" s="13"/>
      <c r="D17" s="1">
        <f>IF(ISBLANK($A17),"",COUNTIF($D$25:$D$42,"="&amp;$A17))</f>
        <v>0</v>
      </c>
      <c r="E17" s="1">
        <f>IF(ISBLANK($A17),"",COUNTIF($E$25:$F$42,"="&amp;$A17))</f>
        <v>0</v>
      </c>
      <c r="F17" s="10">
        <f>IF(ISBLANK($A17),"",D17+E17)</f>
        <v>0</v>
      </c>
      <c r="H17" s="13"/>
      <c r="O17" s="10"/>
    </row>
    <row r="18" spans="1:15" ht="13.5">
      <c r="A18" s="13"/>
      <c r="D18" s="1">
        <f>IF(ISBLANK($A18),"",COUNTIF($D$25:$D$42,"="&amp;$A18))</f>
        <v>0</v>
      </c>
      <c r="E18" s="1">
        <f>IF(ISBLANK($A18),"",COUNTIF($E$25:$F$42,"="&amp;$A18))</f>
        <v>0</v>
      </c>
      <c r="F18" s="10">
        <f>IF(ISBLANK($A18),"",D18+E18)</f>
        <v>0</v>
      </c>
      <c r="H18" s="13"/>
      <c r="O18" s="10"/>
    </row>
    <row r="19" spans="1:15" ht="13.5">
      <c r="A19" s="13"/>
      <c r="D19" s="1">
        <f>IF(ISBLANK($A19),"",COUNTIF($D$25:$D$42,"="&amp;$A19))</f>
        <v>0</v>
      </c>
      <c r="E19" s="1">
        <f>IF(ISBLANK($A19),"",COUNTIF($E$25:$F$42,"="&amp;$A19))</f>
        <v>0</v>
      </c>
      <c r="F19" s="10">
        <f>IF(ISBLANK($A19),"",D19+E19)</f>
        <v>0</v>
      </c>
      <c r="H19" s="13"/>
      <c r="N19" s="15"/>
      <c r="O19" s="16"/>
    </row>
    <row r="20" spans="1:15" ht="15" customHeight="1">
      <c r="A20" s="17" t="s">
        <v>32</v>
      </c>
      <c r="B20" s="17"/>
      <c r="C20" s="17"/>
      <c r="D20" s="17"/>
      <c r="E20" s="17"/>
      <c r="F20" s="18">
        <f>COUNT(IF(NOT(ISBLANK(D25:D42)),D25:D42))</f>
        <v>6</v>
      </c>
      <c r="G20" s="19"/>
      <c r="H20" s="20" t="s">
        <v>63</v>
      </c>
      <c r="I20" s="20"/>
      <c r="J20" s="20"/>
      <c r="K20" s="20"/>
      <c r="L20" s="20"/>
      <c r="M20" s="18">
        <f>COUNT(IF(NOT(ISBLANK(K25:K42)),K25:K42))</f>
        <v>1</v>
      </c>
      <c r="N20" s="21"/>
      <c r="O20" s="21"/>
    </row>
    <row r="21" spans="1:13" ht="13.5">
      <c r="A21" s="22" t="s">
        <v>34</v>
      </c>
      <c r="B21" s="22"/>
      <c r="C21" s="22"/>
      <c r="D21" s="22"/>
      <c r="E21" s="22"/>
      <c r="F21" s="22"/>
      <c r="G21" s="44"/>
      <c r="H21" s="24"/>
      <c r="I21" s="24"/>
      <c r="J21" s="24"/>
      <c r="K21" s="24"/>
      <c r="L21" s="24"/>
      <c r="M21" s="24"/>
    </row>
    <row r="22" spans="1:13" ht="13.5">
      <c r="A22" s="25" t="s">
        <v>35</v>
      </c>
      <c r="B22" s="1">
        <v>9</v>
      </c>
      <c r="C22" s="26" t="s">
        <v>36</v>
      </c>
      <c r="D22" s="1">
        <v>11</v>
      </c>
      <c r="E22" s="26" t="s">
        <v>37</v>
      </c>
      <c r="F22" s="1">
        <v>2</v>
      </c>
      <c r="G22" s="27"/>
      <c r="H22" s="26" t="s">
        <v>35</v>
      </c>
      <c r="I22" s="1">
        <v>6</v>
      </c>
      <c r="J22" s="26" t="s">
        <v>36</v>
      </c>
      <c r="K22" s="1">
        <v>7</v>
      </c>
      <c r="L22" s="26" t="s">
        <v>37</v>
      </c>
      <c r="M22" s="10">
        <v>11</v>
      </c>
    </row>
    <row r="23" spans="1:15" ht="13.5">
      <c r="A23" s="14"/>
      <c r="B23" s="14"/>
      <c r="C23" s="14"/>
      <c r="D23" s="14"/>
      <c r="E23" s="28" t="s">
        <v>38</v>
      </c>
      <c r="F23" s="15">
        <f>B22+D22+F22</f>
        <v>22</v>
      </c>
      <c r="G23" s="29"/>
      <c r="H23" s="15"/>
      <c r="I23" s="15"/>
      <c r="J23" s="15"/>
      <c r="K23" s="15"/>
      <c r="L23" s="28" t="s">
        <v>38</v>
      </c>
      <c r="M23" s="16">
        <f>I22+K22+M22</f>
        <v>24</v>
      </c>
      <c r="N23" s="30"/>
      <c r="O23" s="30"/>
    </row>
    <row r="24" spans="1:15" ht="12.75">
      <c r="A24" s="31" t="s">
        <v>24</v>
      </c>
      <c r="B24" s="3" t="s">
        <v>39</v>
      </c>
      <c r="C24" s="3" t="s">
        <v>40</v>
      </c>
      <c r="D24" s="3" t="s">
        <v>41</v>
      </c>
      <c r="E24" s="3" t="s">
        <v>42</v>
      </c>
      <c r="F24" s="3" t="s">
        <v>42</v>
      </c>
      <c r="G24" s="32"/>
      <c r="H24" s="3" t="s">
        <v>24</v>
      </c>
      <c r="I24" s="3" t="s">
        <v>39</v>
      </c>
      <c r="J24" s="3" t="s">
        <v>40</v>
      </c>
      <c r="K24" s="3" t="s">
        <v>41</v>
      </c>
      <c r="L24" s="3" t="s">
        <v>42</v>
      </c>
      <c r="M24" s="33" t="s">
        <v>42</v>
      </c>
      <c r="N24" s="3"/>
      <c r="O24" s="3"/>
    </row>
    <row r="25" spans="1:15" ht="12.75">
      <c r="A25" s="9">
        <v>1</v>
      </c>
      <c r="B25" s="2"/>
      <c r="C25" s="34">
        <v>0.6673611111111111</v>
      </c>
      <c r="D25" s="2">
        <v>4</v>
      </c>
      <c r="E25" s="2">
        <v>30</v>
      </c>
      <c r="F25" s="2"/>
      <c r="G25" s="35"/>
      <c r="H25" s="2">
        <v>2</v>
      </c>
      <c r="I25" s="2"/>
      <c r="J25" s="34">
        <v>0.45902777777777776</v>
      </c>
      <c r="K25" s="2">
        <v>25</v>
      </c>
      <c r="L25" s="2">
        <v>19</v>
      </c>
      <c r="M25" s="36"/>
      <c r="N25" s="2"/>
      <c r="O25" s="2"/>
    </row>
    <row r="26" spans="1:15" ht="12.75">
      <c r="A26" s="9">
        <v>1</v>
      </c>
      <c r="B26" s="2"/>
      <c r="C26" s="34">
        <v>0.5208333333333334</v>
      </c>
      <c r="D26" s="2">
        <v>82</v>
      </c>
      <c r="E26" s="2">
        <v>4</v>
      </c>
      <c r="F26" s="2">
        <v>13</v>
      </c>
      <c r="G26" s="35"/>
      <c r="H26" s="2"/>
      <c r="I26" s="2"/>
      <c r="J26" s="2"/>
      <c r="K26" s="2"/>
      <c r="L26" s="2"/>
      <c r="M26" s="36"/>
      <c r="N26" s="2"/>
      <c r="O26" s="2"/>
    </row>
    <row r="27" spans="1:15" ht="12.75">
      <c r="A27" s="9">
        <v>1</v>
      </c>
      <c r="B27" s="2"/>
      <c r="C27" s="34">
        <v>0.1673611111111111</v>
      </c>
      <c r="D27" s="2">
        <v>34</v>
      </c>
      <c r="E27" s="2">
        <v>4</v>
      </c>
      <c r="F27" s="2"/>
      <c r="G27" s="35"/>
      <c r="H27" s="2"/>
      <c r="I27" s="2"/>
      <c r="J27" s="2"/>
      <c r="K27" s="2"/>
      <c r="L27" s="2"/>
      <c r="M27" s="36"/>
      <c r="N27" s="2"/>
      <c r="O27" s="2"/>
    </row>
    <row r="28" spans="1:15" ht="12.75">
      <c r="A28" s="9">
        <v>2</v>
      </c>
      <c r="B28" s="2"/>
      <c r="C28" s="34">
        <v>0.4236111111111111</v>
      </c>
      <c r="D28" s="2">
        <v>34</v>
      </c>
      <c r="E28" s="2">
        <v>9</v>
      </c>
      <c r="F28" s="2"/>
      <c r="G28" s="35"/>
      <c r="H28" s="2"/>
      <c r="I28" s="2"/>
      <c r="J28" s="2"/>
      <c r="K28" s="2"/>
      <c r="L28" s="2"/>
      <c r="M28" s="36"/>
      <c r="N28" s="2"/>
      <c r="O28" s="2"/>
    </row>
    <row r="29" spans="1:15" ht="12.75">
      <c r="A29" s="9">
        <v>2</v>
      </c>
      <c r="B29" s="2"/>
      <c r="C29" s="34">
        <v>0.20902777777777778</v>
      </c>
      <c r="D29" s="2">
        <v>4</v>
      </c>
      <c r="E29" s="2">
        <v>30</v>
      </c>
      <c r="F29" s="2"/>
      <c r="G29" s="35"/>
      <c r="H29" s="2"/>
      <c r="I29" s="2"/>
      <c r="J29" s="2"/>
      <c r="K29" s="2"/>
      <c r="L29" s="2"/>
      <c r="M29" s="36"/>
      <c r="N29" s="2"/>
      <c r="O29" s="2"/>
    </row>
    <row r="30" spans="1:15" ht="12.75">
      <c r="A30" s="9">
        <v>2</v>
      </c>
      <c r="B30" s="2"/>
      <c r="C30" s="34">
        <v>0.14583333333333334</v>
      </c>
      <c r="D30" s="2">
        <v>13</v>
      </c>
      <c r="E30" s="2"/>
      <c r="F30" s="2"/>
      <c r="G30" s="35"/>
      <c r="H30" s="2"/>
      <c r="I30" s="2"/>
      <c r="J30" s="2"/>
      <c r="K30" s="2"/>
      <c r="L30" s="2"/>
      <c r="M30" s="36"/>
      <c r="N30" s="2"/>
      <c r="O30" s="2"/>
    </row>
    <row r="31" spans="1:15" ht="12.75">
      <c r="A31" s="9"/>
      <c r="B31" s="2"/>
      <c r="C31" s="2"/>
      <c r="D31" s="2"/>
      <c r="E31" s="2"/>
      <c r="F31" s="2"/>
      <c r="G31" s="35"/>
      <c r="H31" s="2"/>
      <c r="I31" s="2"/>
      <c r="J31" s="2"/>
      <c r="K31" s="2"/>
      <c r="L31" s="2"/>
      <c r="M31" s="36"/>
      <c r="N31" s="2"/>
      <c r="O31" s="2"/>
    </row>
    <row r="32" spans="1:15" ht="12.75">
      <c r="A32" s="9"/>
      <c r="B32" s="2"/>
      <c r="C32" s="2"/>
      <c r="D32" s="2"/>
      <c r="E32" s="2"/>
      <c r="F32" s="2"/>
      <c r="G32" s="35"/>
      <c r="H32" s="2"/>
      <c r="I32" s="2"/>
      <c r="J32" s="2"/>
      <c r="K32" s="2"/>
      <c r="L32" s="2"/>
      <c r="M32" s="36"/>
      <c r="N32" s="2"/>
      <c r="O32" s="2"/>
    </row>
    <row r="33" spans="1:15" ht="12.75">
      <c r="A33" s="9"/>
      <c r="B33" s="2"/>
      <c r="C33" s="2"/>
      <c r="D33" s="2"/>
      <c r="E33" s="2"/>
      <c r="F33" s="2"/>
      <c r="G33" s="35"/>
      <c r="H33" s="2"/>
      <c r="I33" s="2"/>
      <c r="J33" s="2"/>
      <c r="K33" s="2"/>
      <c r="L33" s="2"/>
      <c r="M33" s="36"/>
      <c r="N33" s="2"/>
      <c r="O33" s="2"/>
    </row>
    <row r="34" spans="1:15" ht="12.75">
      <c r="A34" s="9"/>
      <c r="B34" s="2"/>
      <c r="C34" s="2"/>
      <c r="D34" s="2"/>
      <c r="E34" s="2"/>
      <c r="F34" s="2"/>
      <c r="G34" s="35"/>
      <c r="H34" s="2"/>
      <c r="I34" s="2"/>
      <c r="J34" s="2"/>
      <c r="K34" s="2"/>
      <c r="L34" s="2"/>
      <c r="M34" s="36"/>
      <c r="N34" s="2"/>
      <c r="O34" s="2"/>
    </row>
    <row r="35" spans="1:15" ht="12.75">
      <c r="A35" s="9"/>
      <c r="B35" s="2"/>
      <c r="C35" s="2"/>
      <c r="D35" s="2"/>
      <c r="E35" s="2"/>
      <c r="F35" s="2"/>
      <c r="G35" s="35"/>
      <c r="H35" s="2"/>
      <c r="I35" s="2"/>
      <c r="J35" s="2"/>
      <c r="K35" s="2"/>
      <c r="L35" s="2"/>
      <c r="M35" s="36"/>
      <c r="N35" s="2"/>
      <c r="O35" s="2"/>
    </row>
    <row r="36" spans="1:15" ht="12.75">
      <c r="A36" s="9"/>
      <c r="B36" s="2"/>
      <c r="C36" s="2"/>
      <c r="D36" s="2"/>
      <c r="E36" s="2"/>
      <c r="F36" s="2"/>
      <c r="G36" s="35"/>
      <c r="H36" s="2"/>
      <c r="I36" s="2"/>
      <c r="J36" s="2"/>
      <c r="K36" s="2"/>
      <c r="L36" s="2"/>
      <c r="M36" s="36"/>
      <c r="N36" s="2"/>
      <c r="O36" s="2"/>
    </row>
    <row r="37" spans="1:15" ht="12.75">
      <c r="A37" s="9"/>
      <c r="B37" s="2"/>
      <c r="C37" s="2"/>
      <c r="D37" s="2"/>
      <c r="E37" s="2"/>
      <c r="F37" s="2"/>
      <c r="G37" s="35"/>
      <c r="H37" s="2"/>
      <c r="I37" s="2"/>
      <c r="J37" s="2"/>
      <c r="K37" s="2"/>
      <c r="L37" s="2"/>
      <c r="M37" s="36"/>
      <c r="N37" s="2"/>
      <c r="O37" s="2"/>
    </row>
    <row r="38" spans="1:15" ht="12.75">
      <c r="A38" s="9"/>
      <c r="B38" s="2"/>
      <c r="C38" s="2"/>
      <c r="D38" s="2"/>
      <c r="E38" s="2"/>
      <c r="F38" s="2"/>
      <c r="G38" s="35"/>
      <c r="H38" s="2"/>
      <c r="I38" s="2"/>
      <c r="J38" s="2"/>
      <c r="K38" s="2"/>
      <c r="L38" s="2"/>
      <c r="M38" s="36"/>
      <c r="N38" s="2"/>
      <c r="O38" s="2"/>
    </row>
    <row r="39" spans="1:15" ht="12.75">
      <c r="A39" s="9"/>
      <c r="B39" s="2"/>
      <c r="C39" s="2"/>
      <c r="D39" s="2"/>
      <c r="E39" s="2"/>
      <c r="F39" s="2"/>
      <c r="G39" s="35"/>
      <c r="H39" s="2"/>
      <c r="I39" s="2"/>
      <c r="J39" s="2"/>
      <c r="K39" s="2"/>
      <c r="L39" s="2"/>
      <c r="M39" s="36"/>
      <c r="N39" s="2"/>
      <c r="O39" s="2"/>
    </row>
    <row r="40" spans="1:15" ht="12.75">
      <c r="A40" s="9"/>
      <c r="B40" s="2"/>
      <c r="C40" s="2"/>
      <c r="D40" s="2"/>
      <c r="E40" s="2"/>
      <c r="F40" s="2"/>
      <c r="G40" s="35"/>
      <c r="H40" s="2"/>
      <c r="I40" s="2"/>
      <c r="J40" s="2"/>
      <c r="K40" s="2"/>
      <c r="L40" s="2"/>
      <c r="M40" s="36"/>
      <c r="N40" s="2"/>
      <c r="O40" s="2"/>
    </row>
    <row r="41" spans="1:15" ht="12.75">
      <c r="A41" s="9"/>
      <c r="B41" s="2"/>
      <c r="C41" s="2"/>
      <c r="D41" s="2"/>
      <c r="E41" s="2"/>
      <c r="F41" s="2"/>
      <c r="G41" s="35"/>
      <c r="H41" s="2"/>
      <c r="I41" s="2"/>
      <c r="J41" s="2"/>
      <c r="K41" s="2"/>
      <c r="L41" s="2"/>
      <c r="M41" s="36"/>
      <c r="N41" s="2"/>
      <c r="O41" s="2"/>
    </row>
    <row r="42" spans="1:15" ht="12.75">
      <c r="A42" s="37"/>
      <c r="B42" s="38"/>
      <c r="C42" s="38"/>
      <c r="D42" s="38"/>
      <c r="E42" s="38"/>
      <c r="F42" s="38"/>
      <c r="G42" s="39"/>
      <c r="H42" s="38"/>
      <c r="I42" s="38"/>
      <c r="J42" s="38"/>
      <c r="K42" s="38"/>
      <c r="L42" s="38"/>
      <c r="M42" s="40"/>
      <c r="N42" s="2"/>
      <c r="O42" s="2"/>
    </row>
  </sheetData>
  <sheetProtection selectLockedCells="1" selectUnlockedCells="1"/>
  <mergeCells count="22">
    <mergeCell ref="A1:C1"/>
    <mergeCell ref="H1:O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A20:E20"/>
    <mergeCell ref="H20:L20"/>
    <mergeCell ref="A21:F21"/>
    <mergeCell ref="H21:M21"/>
    <mergeCell ref="A23:D23"/>
    <mergeCell ref="H23:K23"/>
  </mergeCells>
  <printOptions horizontalCentered="1" verticalCentered="1"/>
  <pageMargins left="1" right="1" top="1" bottom="1" header="1" footer="1"/>
  <pageSetup cellComments="atEnd" horizontalDpi="300" verticalDpi="300" orientation="portrait" scale="67"/>
  <headerFooter alignWithMargins="0">
    <oddHeader>&amp;CTAB]</oddHeader>
    <oddFooter>&amp;CPage PAGE]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2"/>
  <sheetViews>
    <sheetView zoomScaleSheetLayoutView="10" workbookViewId="0" topLeftCell="A21">
      <selection activeCell="M41" sqref="M41"/>
    </sheetView>
  </sheetViews>
  <sheetFormatPr defaultColWidth="9.00390625" defaultRowHeight="12.75"/>
  <cols>
    <col min="1" max="1" width="7.75390625" style="1" customWidth="1"/>
    <col min="2" max="6" width="9.125" style="1" customWidth="1"/>
    <col min="7" max="7" width="1.12109375" style="1" customWidth="1"/>
    <col min="8" max="15" width="9.125" style="1" customWidth="1"/>
  </cols>
  <sheetData>
    <row r="1" spans="1:15" ht="15" customHeight="1">
      <c r="A1" s="5" t="s">
        <v>22</v>
      </c>
      <c r="B1" s="5"/>
      <c r="C1" s="5"/>
      <c r="D1" s="6" t="s">
        <v>2</v>
      </c>
      <c r="E1" s="6" t="s">
        <v>3</v>
      </c>
      <c r="F1" s="7" t="s">
        <v>4</v>
      </c>
      <c r="G1" s="3"/>
      <c r="H1" s="8" t="s">
        <v>23</v>
      </c>
      <c r="I1" s="8"/>
      <c r="J1" s="8"/>
      <c r="K1" s="8"/>
      <c r="L1" s="8"/>
      <c r="M1" s="8"/>
      <c r="N1" s="8"/>
      <c r="O1" s="8"/>
    </row>
    <row r="2" spans="1:15" ht="13.5">
      <c r="A2" s="9">
        <v>77</v>
      </c>
      <c r="B2" s="1">
        <f>IF(NOT(ISBLANK(A2)),INDEX('Team roster'!$A$2:$B$31,MATCH(A2,'Team roster'!$B$2:$B$31,0),1),"")</f>
        <v>0</v>
      </c>
      <c r="D2" s="1">
        <f>IF(ISBLANK($A2),"",COUNTIF($D$25:$D$42,"="&amp;$A2))</f>
        <v>0</v>
      </c>
      <c r="E2" s="1">
        <f>IF(ISBLANK($A2),"",COUNTIF($E$25:$F$42,"="&amp;$A2))</f>
        <v>0</v>
      </c>
      <c r="F2" s="10">
        <f>IF(ISBLANK($A2),"",D2+E2)</f>
        <v>0</v>
      </c>
      <c r="H2" s="11" t="s">
        <v>24</v>
      </c>
      <c r="I2" s="4" t="s">
        <v>25</v>
      </c>
      <c r="J2" s="4" t="s">
        <v>26</v>
      </c>
      <c r="K2" s="4" t="s">
        <v>27</v>
      </c>
      <c r="L2" s="4" t="s">
        <v>28</v>
      </c>
      <c r="M2" s="4" t="s">
        <v>29</v>
      </c>
      <c r="N2" s="4" t="s">
        <v>30</v>
      </c>
      <c r="O2" s="12" t="s">
        <v>31</v>
      </c>
    </row>
    <row r="3" spans="1:15" ht="13.5">
      <c r="A3" s="9">
        <v>13</v>
      </c>
      <c r="B3" s="1">
        <f>IF(NOT(ISBLANK(A3)),INDEX('Team roster'!$A$2:$B$31,MATCH(A3,'Team roster'!$B$2:$B$31,0),1),"")</f>
        <v>0</v>
      </c>
      <c r="D3" s="1">
        <f>IF(ISBLANK($A3),"",COUNTIF($D$25:$D$42,"="&amp;$A3))</f>
        <v>1</v>
      </c>
      <c r="E3" s="1">
        <f>IF(ISBLANK($A3),"",COUNTIF($E$25:$F$42,"="&amp;$A3))</f>
        <v>1</v>
      </c>
      <c r="F3" s="10">
        <f>IF(ISBLANK($A3),"",D3+E3)</f>
        <v>2</v>
      </c>
      <c r="H3" s="13">
        <v>1</v>
      </c>
      <c r="J3" s="1">
        <v>6</v>
      </c>
      <c r="K3" s="1">
        <v>2</v>
      </c>
      <c r="L3" s="1" t="s">
        <v>62</v>
      </c>
      <c r="M3" s="41">
        <v>0.4465277777777778</v>
      </c>
      <c r="N3" s="41">
        <v>0.38819444444444445</v>
      </c>
      <c r="O3" s="10" t="s">
        <v>54</v>
      </c>
    </row>
    <row r="4" spans="1:15" ht="13.5">
      <c r="A4" s="9">
        <v>30</v>
      </c>
      <c r="B4" s="1">
        <f>IF(NOT(ISBLANK(A4)),INDEX('Team roster'!$A$2:$B$31,MATCH(A4,'Team roster'!$B$2:$B$31,0),1),"")</f>
        <v>0</v>
      </c>
      <c r="D4" s="1">
        <f>IF(ISBLANK($A4),"",COUNTIF($D$25:$D$42,"="&amp;$A4))</f>
        <v>1</v>
      </c>
      <c r="E4" s="1">
        <f>IF(ISBLANK($A4),"",COUNTIF($E$25:$F$42,"="&amp;$A4))</f>
        <v>1</v>
      </c>
      <c r="F4" s="10">
        <f>IF(ISBLANK($A4),"",D4+E4)</f>
        <v>2</v>
      </c>
      <c r="H4" s="13">
        <v>1</v>
      </c>
      <c r="J4" s="1">
        <v>28</v>
      </c>
      <c r="K4" s="1">
        <v>2</v>
      </c>
      <c r="L4" s="1" t="s">
        <v>55</v>
      </c>
      <c r="M4" s="41">
        <v>0.34930555555555554</v>
      </c>
      <c r="N4" s="41">
        <v>0.2659722222222222</v>
      </c>
      <c r="O4" s="10" t="s">
        <v>51</v>
      </c>
    </row>
    <row r="5" spans="1:15" ht="13.5">
      <c r="A5" s="9">
        <v>9</v>
      </c>
      <c r="B5" s="1">
        <f>IF(NOT(ISBLANK(A5)),INDEX('Team roster'!$A$2:$B$31,MATCH(A5,'Team roster'!$B$2:$B$31,0),1),"")</f>
        <v>0</v>
      </c>
      <c r="D5" s="1">
        <f>IF(ISBLANK($A5),"",COUNTIF($D$25:$D$42,"="&amp;$A5))</f>
        <v>0</v>
      </c>
      <c r="E5" s="1">
        <f>IF(ISBLANK($A5),"",COUNTIF($E$25:$F$42,"="&amp;$A5))</f>
        <v>0</v>
      </c>
      <c r="F5" s="10">
        <f>IF(ISBLANK($A5),"",D5+E5)</f>
        <v>0</v>
      </c>
      <c r="H5" s="13">
        <v>1</v>
      </c>
      <c r="J5" s="1">
        <v>11</v>
      </c>
      <c r="K5" s="1">
        <v>2</v>
      </c>
      <c r="L5" s="1" t="s">
        <v>62</v>
      </c>
      <c r="M5" s="41">
        <v>0.21041666666666667</v>
      </c>
      <c r="N5" s="41">
        <v>0.12708333333333333</v>
      </c>
      <c r="O5" s="10" t="s">
        <v>51</v>
      </c>
    </row>
    <row r="6" spans="1:15" ht="13.5">
      <c r="A6" s="9">
        <v>58</v>
      </c>
      <c r="B6" s="1">
        <f>IF(NOT(ISBLANK(A6)),INDEX('Team roster'!$A$2:$B$31,MATCH(A6,'Team roster'!$B$2:$B$31,0),1),"")</f>
        <v>0</v>
      </c>
      <c r="D6" s="1">
        <f>IF(ISBLANK($A6),"",COUNTIF($D$25:$D$42,"="&amp;$A6))</f>
        <v>1</v>
      </c>
      <c r="E6" s="1">
        <f>IF(ISBLANK($A6),"",COUNTIF($E$25:$F$42,"="&amp;$A6))</f>
        <v>0</v>
      </c>
      <c r="F6" s="10">
        <f>IF(ISBLANK($A6),"",D6+E6)</f>
        <v>1</v>
      </c>
      <c r="H6" s="13"/>
      <c r="O6" s="10"/>
    </row>
    <row r="7" spans="1:15" ht="13.5">
      <c r="A7" s="9">
        <v>19</v>
      </c>
      <c r="B7" s="1">
        <f>IF(NOT(ISBLANK(A7)),INDEX('Team roster'!$A$2:$B$31,MATCH(A7,'Team roster'!$B$2:$B$31,0),1),"")</f>
        <v>0</v>
      </c>
      <c r="D7" s="1">
        <f>IF(ISBLANK($A7),"",COUNTIF($D$25:$D$42,"="&amp;$A7))</f>
        <v>0</v>
      </c>
      <c r="E7" s="1">
        <f>IF(ISBLANK($A7),"",COUNTIF($E$25:$F$42,"="&amp;$A7))</f>
        <v>1</v>
      </c>
      <c r="F7" s="10">
        <f>IF(ISBLANK($A7),"",D7+E7)</f>
        <v>1</v>
      </c>
      <c r="H7" s="13"/>
      <c r="O7" s="10"/>
    </row>
    <row r="8" spans="1:15" ht="13.5">
      <c r="A8" s="9">
        <v>7</v>
      </c>
      <c r="B8" s="1">
        <f>IF(NOT(ISBLANK(A8)),INDEX('Team roster'!$A$2:$B$31,MATCH(A8,'Team roster'!$B$2:$B$31,0),1),"")</f>
        <v>0</v>
      </c>
      <c r="D8" s="1">
        <f>IF(ISBLANK($A8),"",COUNTIF($D$25:$D$42,"="&amp;$A8))</f>
        <v>0</v>
      </c>
      <c r="E8" s="1">
        <f>IF(ISBLANK($A8),"",COUNTIF($E$25:$F$42,"="&amp;$A8))</f>
        <v>0</v>
      </c>
      <c r="F8" s="10">
        <f>IF(ISBLANK($A8),"",D8+E8)</f>
        <v>0</v>
      </c>
      <c r="H8" s="13"/>
      <c r="O8" s="10"/>
    </row>
    <row r="9" spans="1:15" ht="13.5">
      <c r="A9" s="9">
        <v>82</v>
      </c>
      <c r="B9" s="1">
        <f>IF(NOT(ISBLANK(A9)),INDEX('Team roster'!$A$2:$B$31,MATCH(A9,'Team roster'!$B$2:$B$31,0),1),"")</f>
        <v>0</v>
      </c>
      <c r="D9" s="1">
        <f>IF(ISBLANK($A9),"",COUNTIF($D$25:$D$42,"="&amp;$A9))</f>
        <v>0</v>
      </c>
      <c r="E9" s="1">
        <f>IF(ISBLANK($A9),"",COUNTIF($E$25:$F$42,"="&amp;$A9))</f>
        <v>0</v>
      </c>
      <c r="F9" s="10">
        <f>IF(ISBLANK($A9),"",D9+E9)</f>
        <v>0</v>
      </c>
      <c r="H9" s="13"/>
      <c r="O9" s="10"/>
    </row>
    <row r="10" spans="1:15" ht="13.5">
      <c r="A10" s="9">
        <v>4</v>
      </c>
      <c r="B10" s="1">
        <f>IF(NOT(ISBLANK(A10)),INDEX('Team roster'!$A$2:$B$31,MATCH(A10,'Team roster'!$B$2:$B$31,0),1),"")</f>
        <v>0</v>
      </c>
      <c r="D10" s="1">
        <f>IF(ISBLANK($A10),"",COUNTIF($D$25:$D$42,"="&amp;$A10))</f>
        <v>1</v>
      </c>
      <c r="E10" s="1">
        <f>IF(ISBLANK($A10),"",COUNTIF($E$25:$F$42,"="&amp;$A10))</f>
        <v>0</v>
      </c>
      <c r="F10" s="10">
        <f>IF(ISBLANK($A10),"",D10+E10)</f>
        <v>1</v>
      </c>
      <c r="H10" s="13"/>
      <c r="O10" s="10"/>
    </row>
    <row r="11" spans="1:15" ht="13.5">
      <c r="A11" s="9">
        <v>16</v>
      </c>
      <c r="B11" s="1">
        <f>IF(NOT(ISBLANK(A11)),INDEX('Team roster'!$A$2:$B$31,MATCH(A11,'Team roster'!$B$2:$B$31,0),1),"")</f>
        <v>0</v>
      </c>
      <c r="D11" s="1">
        <f>IF(ISBLANK($A11),"",COUNTIF($D$25:$D$42,"="&amp;$A11))</f>
        <v>0</v>
      </c>
      <c r="E11" s="1">
        <f>IF(ISBLANK($A11),"",COUNTIF($E$25:$F$42,"="&amp;$A11))</f>
        <v>0</v>
      </c>
      <c r="F11" s="10">
        <f>IF(ISBLANK($A11),"",D11+E11)</f>
        <v>0</v>
      </c>
      <c r="H11" s="13"/>
      <c r="O11" s="10"/>
    </row>
    <row r="12" spans="1:15" ht="13.5">
      <c r="A12" s="9">
        <v>0</v>
      </c>
      <c r="B12" s="1">
        <f>IF(NOT(ISBLANK(A12)),INDEX('Team roster'!$A$2:$B$31,MATCH(A12,'Team roster'!$B$2:$B$31,0),1),"")</f>
        <v>0</v>
      </c>
      <c r="D12" s="1">
        <f>IF(ISBLANK($A12),"",COUNTIF($D$25:$D$42,"="&amp;$A12))</f>
        <v>0</v>
      </c>
      <c r="E12" s="1">
        <f>IF(ISBLANK($A12),"",COUNTIF($E$25:$F$42,"="&amp;$A12))</f>
        <v>0</v>
      </c>
      <c r="F12" s="10">
        <f>IF(ISBLANK($A12),"",D12+E12)</f>
        <v>0</v>
      </c>
      <c r="H12" s="13"/>
      <c r="O12" s="10"/>
    </row>
    <row r="13" spans="1:15" ht="13.5">
      <c r="A13" s="9">
        <v>67</v>
      </c>
      <c r="B13" s="1">
        <f>IF(NOT(ISBLANK(A13)),INDEX('Team roster'!$A$2:$B$31,MATCH(A13,'Team roster'!$B$2:$B$31,0),1),"")</f>
        <v>0</v>
      </c>
      <c r="D13" s="1">
        <f>IF(ISBLANK($A13),"",COUNTIF($D$25:$D$42,"="&amp;$A13))</f>
        <v>0</v>
      </c>
      <c r="E13" s="1">
        <f>IF(ISBLANK($A13),"",COUNTIF($E$25:$F$42,"="&amp;$A13))</f>
        <v>1</v>
      </c>
      <c r="F13" s="10">
        <f>IF(ISBLANK($A13),"",D13+E13)</f>
        <v>1</v>
      </c>
      <c r="H13" s="13"/>
      <c r="O13" s="10"/>
    </row>
    <row r="14" spans="1:15" ht="13.5">
      <c r="A14" s="9">
        <v>34</v>
      </c>
      <c r="B14" s="1">
        <f>IF(NOT(ISBLANK(A14)),INDEX('Team roster'!$A$2:$B$31,MATCH(A14,'Team roster'!$B$2:$B$31,0),1),"")</f>
        <v>0</v>
      </c>
      <c r="D14" s="1">
        <f>IF(ISBLANK($A14),"",COUNTIF($D$25:$D$42,"="&amp;$A14))</f>
        <v>1</v>
      </c>
      <c r="E14" s="1">
        <f>IF(ISBLANK($A14),"",COUNTIF($E$25:$F$42,"="&amp;$A14))</f>
        <v>0</v>
      </c>
      <c r="F14" s="10">
        <f>IF(ISBLANK($A14),"",D14+E14)</f>
        <v>1</v>
      </c>
      <c r="H14" s="13"/>
      <c r="O14" s="10"/>
    </row>
    <row r="15" spans="1:15" ht="13.5">
      <c r="A15" s="9"/>
      <c r="B15" s="1">
        <f>IF(NOT(ISBLANK(A15)),INDEX('Team roster'!$A$2:$B$16,MATCH(A15,'Team roster'!$B$2:$B$16,0),1),"")</f>
        <v>0</v>
      </c>
      <c r="D15" s="1">
        <f>IF(ISBLANK($A15),"",COUNTIF($D$25:$D$42,"="&amp;$A15))</f>
        <v>0</v>
      </c>
      <c r="E15" s="1">
        <f>IF(ISBLANK($A15),"",COUNTIF($E$25:$F$42,"="&amp;$A15))</f>
        <v>0</v>
      </c>
      <c r="F15" s="10">
        <f>IF(ISBLANK($A15),"",D15+E15)</f>
        <v>0</v>
      </c>
      <c r="H15" s="13"/>
      <c r="O15" s="10"/>
    </row>
    <row r="16" spans="1:15" ht="13.5">
      <c r="A16" s="13"/>
      <c r="D16" s="1">
        <f>IF(ISBLANK($A16),"",COUNTIF($D$25:$D$42,"="&amp;$A16))</f>
        <v>0</v>
      </c>
      <c r="E16" s="1">
        <f>IF(ISBLANK($A16),"",COUNTIF($E$25:$F$42,"="&amp;$A16))</f>
        <v>0</v>
      </c>
      <c r="F16" s="10">
        <f>IF(ISBLANK($A16),"",D16+E16)</f>
        <v>0</v>
      </c>
      <c r="H16" s="13"/>
      <c r="O16" s="10"/>
    </row>
    <row r="17" spans="1:15" ht="13.5">
      <c r="A17" s="13"/>
      <c r="D17" s="1">
        <f>IF(ISBLANK($A17),"",COUNTIF($D$25:$D$42,"="&amp;$A17))</f>
        <v>0</v>
      </c>
      <c r="E17" s="1">
        <f>IF(ISBLANK($A17),"",COUNTIF($E$25:$F$42,"="&amp;$A17))</f>
        <v>0</v>
      </c>
      <c r="F17" s="10">
        <f>IF(ISBLANK($A17),"",D17+E17)</f>
        <v>0</v>
      </c>
      <c r="H17" s="13"/>
      <c r="O17" s="10"/>
    </row>
    <row r="18" spans="1:15" ht="13.5">
      <c r="A18" s="13"/>
      <c r="D18" s="1">
        <f>IF(ISBLANK($A18),"",COUNTIF($D$25:$D$42,"="&amp;$A18))</f>
        <v>0</v>
      </c>
      <c r="E18" s="1">
        <f>IF(ISBLANK($A18),"",COUNTIF($E$25:$F$42,"="&amp;$A18))</f>
        <v>0</v>
      </c>
      <c r="F18" s="10">
        <f>IF(ISBLANK($A18),"",D18+E18)</f>
        <v>0</v>
      </c>
      <c r="H18" s="13"/>
      <c r="O18" s="10"/>
    </row>
    <row r="19" spans="1:15" ht="13.5">
      <c r="A19" s="13"/>
      <c r="D19" s="1">
        <f>IF(ISBLANK($A19),"",COUNTIF($D$25:$D$42,"="&amp;$A19))</f>
        <v>0</v>
      </c>
      <c r="E19" s="1">
        <f>IF(ISBLANK($A19),"",COUNTIF($E$25:$F$42,"="&amp;$A19))</f>
        <v>0</v>
      </c>
      <c r="F19" s="10">
        <f>IF(ISBLANK($A19),"",D19+E19)</f>
        <v>0</v>
      </c>
      <c r="H19" s="13"/>
      <c r="N19" s="15"/>
      <c r="O19" s="16"/>
    </row>
    <row r="20" spans="1:15" ht="15" customHeight="1">
      <c r="A20" s="17" t="s">
        <v>32</v>
      </c>
      <c r="B20" s="17"/>
      <c r="C20" s="17"/>
      <c r="D20" s="17"/>
      <c r="E20" s="17"/>
      <c r="F20" s="18">
        <f>COUNT(IF(NOT(ISBLANK(D25:D42)),D25:D42))</f>
        <v>5</v>
      </c>
      <c r="G20" s="19"/>
      <c r="H20" s="20" t="s">
        <v>33</v>
      </c>
      <c r="I20" s="20"/>
      <c r="J20" s="20"/>
      <c r="K20" s="20"/>
      <c r="L20" s="20"/>
      <c r="M20" s="18">
        <f>COUNT(IF(NOT(ISBLANK(K25:K42)),K25:K42))</f>
        <v>1</v>
      </c>
      <c r="N20" s="21"/>
      <c r="O20" s="21"/>
    </row>
    <row r="21" spans="1:13" ht="13.5">
      <c r="A21" s="22" t="s">
        <v>34</v>
      </c>
      <c r="B21" s="22"/>
      <c r="C21" s="22"/>
      <c r="D21" s="22"/>
      <c r="E21" s="22"/>
      <c r="F21" s="22"/>
      <c r="G21" s="44"/>
      <c r="H21" s="24"/>
      <c r="I21" s="24"/>
      <c r="J21" s="24"/>
      <c r="K21" s="24"/>
      <c r="L21" s="24"/>
      <c r="M21" s="24"/>
    </row>
    <row r="22" spans="1:13" ht="13.5">
      <c r="A22" s="25" t="s">
        <v>35</v>
      </c>
      <c r="B22" s="1">
        <v>11</v>
      </c>
      <c r="C22" s="26" t="s">
        <v>36</v>
      </c>
      <c r="D22" s="1">
        <v>7</v>
      </c>
      <c r="E22" s="26" t="s">
        <v>37</v>
      </c>
      <c r="F22" s="1">
        <v>8</v>
      </c>
      <c r="G22" s="27"/>
      <c r="H22" s="26" t="s">
        <v>35</v>
      </c>
      <c r="I22" s="1">
        <v>6</v>
      </c>
      <c r="J22" s="26" t="s">
        <v>36</v>
      </c>
      <c r="K22" s="1">
        <v>5</v>
      </c>
      <c r="L22" s="26" t="s">
        <v>37</v>
      </c>
      <c r="M22" s="10">
        <v>4</v>
      </c>
    </row>
    <row r="23" spans="1:15" ht="13.5">
      <c r="A23" s="14"/>
      <c r="B23" s="14"/>
      <c r="C23" s="14"/>
      <c r="D23" s="14"/>
      <c r="E23" s="28" t="s">
        <v>38</v>
      </c>
      <c r="F23" s="15">
        <f>B22+D22+F22</f>
        <v>26</v>
      </c>
      <c r="G23" s="29"/>
      <c r="H23" s="15"/>
      <c r="I23" s="15"/>
      <c r="J23" s="15"/>
      <c r="K23" s="15"/>
      <c r="L23" s="28" t="s">
        <v>38</v>
      </c>
      <c r="M23" s="16">
        <f>I22+K22+M22</f>
        <v>15</v>
      </c>
      <c r="N23" s="30"/>
      <c r="O23" s="30"/>
    </row>
    <row r="24" spans="1:15" ht="13.5">
      <c r="A24" s="31" t="s">
        <v>24</v>
      </c>
      <c r="B24" s="3" t="s">
        <v>39</v>
      </c>
      <c r="C24" s="3" t="s">
        <v>40</v>
      </c>
      <c r="D24" s="3" t="s">
        <v>41</v>
      </c>
      <c r="E24" s="3" t="s">
        <v>42</v>
      </c>
      <c r="F24" s="3" t="s">
        <v>42</v>
      </c>
      <c r="G24" s="32"/>
      <c r="H24" s="3" t="s">
        <v>24</v>
      </c>
      <c r="I24" s="3" t="s">
        <v>39</v>
      </c>
      <c r="J24" s="3" t="s">
        <v>40</v>
      </c>
      <c r="K24" s="3" t="s">
        <v>41</v>
      </c>
      <c r="L24" s="3" t="s">
        <v>42</v>
      </c>
      <c r="M24" s="33" t="s">
        <v>42</v>
      </c>
      <c r="N24" s="3"/>
      <c r="O24" s="3"/>
    </row>
    <row r="25" spans="1:15" ht="13.5">
      <c r="A25" s="9">
        <v>1</v>
      </c>
      <c r="B25" s="2" t="s">
        <v>56</v>
      </c>
      <c r="C25" s="34">
        <v>0.38819444444444445</v>
      </c>
      <c r="D25" s="2">
        <v>4</v>
      </c>
      <c r="E25" s="2">
        <v>30</v>
      </c>
      <c r="F25" s="2"/>
      <c r="G25" s="35"/>
      <c r="H25" s="2">
        <v>2</v>
      </c>
      <c r="I25" s="2"/>
      <c r="J25" s="34">
        <v>0.21944444444444444</v>
      </c>
      <c r="K25" s="2">
        <v>9</v>
      </c>
      <c r="L25" s="2">
        <v>3</v>
      </c>
      <c r="M25" s="36">
        <v>23</v>
      </c>
      <c r="N25" s="2"/>
      <c r="O25" s="2"/>
    </row>
    <row r="26" spans="1:15" ht="13.5">
      <c r="A26" s="9">
        <v>1</v>
      </c>
      <c r="B26" s="2"/>
      <c r="C26" s="34">
        <v>0.043055555555555555</v>
      </c>
      <c r="D26" s="2">
        <v>34</v>
      </c>
      <c r="E26" s="2">
        <v>14</v>
      </c>
      <c r="F26" s="2"/>
      <c r="G26" s="35"/>
      <c r="H26" s="2"/>
      <c r="I26" s="2"/>
      <c r="J26" s="2"/>
      <c r="K26" s="2"/>
      <c r="L26" s="2"/>
      <c r="M26" s="36"/>
      <c r="N26" s="2"/>
      <c r="O26" s="2"/>
    </row>
    <row r="27" spans="1:15" ht="13.5">
      <c r="A27" s="9">
        <v>2</v>
      </c>
      <c r="B27" s="2"/>
      <c r="C27" s="34">
        <v>0.46041666666666664</v>
      </c>
      <c r="D27" s="2">
        <v>58</v>
      </c>
      <c r="E27" s="2">
        <v>67</v>
      </c>
      <c r="F27" s="2"/>
      <c r="G27" s="35"/>
      <c r="H27" s="2"/>
      <c r="I27" s="2"/>
      <c r="J27" s="2"/>
      <c r="K27" s="2"/>
      <c r="L27" s="2"/>
      <c r="M27" s="36"/>
      <c r="N27" s="2"/>
      <c r="O27" s="2"/>
    </row>
    <row r="28" spans="1:15" ht="13.5">
      <c r="A28" s="9">
        <v>2</v>
      </c>
      <c r="B28" s="2"/>
      <c r="C28" s="34">
        <v>0.12152777777777778</v>
      </c>
      <c r="D28" s="2">
        <v>30</v>
      </c>
      <c r="E28" s="2">
        <v>13</v>
      </c>
      <c r="F28" s="2"/>
      <c r="G28" s="35"/>
      <c r="H28" s="2"/>
      <c r="I28" s="2"/>
      <c r="J28" s="2"/>
      <c r="K28" s="2"/>
      <c r="L28" s="2"/>
      <c r="M28" s="36"/>
      <c r="N28" s="2"/>
      <c r="O28" s="2"/>
    </row>
    <row r="29" spans="1:15" ht="13.5">
      <c r="A29" s="9">
        <v>2</v>
      </c>
      <c r="B29" s="2"/>
      <c r="C29" s="34">
        <v>0.10416666666666667</v>
      </c>
      <c r="D29" s="2">
        <v>13</v>
      </c>
      <c r="E29" s="2">
        <v>19</v>
      </c>
      <c r="F29" s="2"/>
      <c r="G29" s="35"/>
      <c r="H29" s="2"/>
      <c r="I29" s="2"/>
      <c r="J29" s="2"/>
      <c r="K29" s="2"/>
      <c r="L29" s="2"/>
      <c r="M29" s="36"/>
      <c r="N29" s="2"/>
      <c r="O29" s="2"/>
    </row>
    <row r="30" spans="1:15" ht="12.75">
      <c r="A30" s="9"/>
      <c r="B30" s="2"/>
      <c r="C30" s="2"/>
      <c r="D30" s="2"/>
      <c r="E30" s="2"/>
      <c r="F30" s="2"/>
      <c r="G30" s="35"/>
      <c r="H30" s="2"/>
      <c r="I30" s="2"/>
      <c r="J30" s="2"/>
      <c r="K30" s="2"/>
      <c r="L30" s="2"/>
      <c r="M30" s="36"/>
      <c r="N30" s="2"/>
      <c r="O30" s="2"/>
    </row>
    <row r="31" spans="1:15" ht="12.75">
      <c r="A31" s="9"/>
      <c r="B31" s="2"/>
      <c r="C31" s="2"/>
      <c r="D31" s="2"/>
      <c r="E31" s="2"/>
      <c r="F31" s="2"/>
      <c r="G31" s="35"/>
      <c r="H31" s="2"/>
      <c r="I31" s="2"/>
      <c r="J31" s="2"/>
      <c r="K31" s="2"/>
      <c r="L31" s="2"/>
      <c r="M31" s="36"/>
      <c r="N31" s="2"/>
      <c r="O31" s="2"/>
    </row>
    <row r="32" spans="1:15" ht="12.75">
      <c r="A32" s="9"/>
      <c r="B32" s="2"/>
      <c r="C32" s="2"/>
      <c r="D32" s="2"/>
      <c r="E32" s="2"/>
      <c r="F32" s="2"/>
      <c r="G32" s="35"/>
      <c r="H32" s="2"/>
      <c r="I32" s="2"/>
      <c r="J32" s="2"/>
      <c r="K32" s="2"/>
      <c r="L32" s="2"/>
      <c r="M32" s="36"/>
      <c r="N32" s="2"/>
      <c r="O32" s="2"/>
    </row>
    <row r="33" spans="1:15" ht="12.75">
      <c r="A33" s="9"/>
      <c r="B33" s="2"/>
      <c r="C33" s="2"/>
      <c r="D33" s="2"/>
      <c r="E33" s="2"/>
      <c r="F33" s="2"/>
      <c r="G33" s="35"/>
      <c r="H33" s="2"/>
      <c r="I33" s="2"/>
      <c r="J33" s="2"/>
      <c r="K33" s="2"/>
      <c r="L33" s="2"/>
      <c r="M33" s="36"/>
      <c r="N33" s="2"/>
      <c r="O33" s="2"/>
    </row>
    <row r="34" spans="1:15" ht="12.75">
      <c r="A34" s="9"/>
      <c r="B34" s="2"/>
      <c r="C34" s="2"/>
      <c r="D34" s="2"/>
      <c r="E34" s="2"/>
      <c r="F34" s="2"/>
      <c r="G34" s="35"/>
      <c r="H34" s="2"/>
      <c r="I34" s="2"/>
      <c r="J34" s="2"/>
      <c r="K34" s="2"/>
      <c r="L34" s="2"/>
      <c r="M34" s="36"/>
      <c r="N34" s="2"/>
      <c r="O34" s="2"/>
    </row>
    <row r="35" spans="1:15" ht="12.75">
      <c r="A35" s="9"/>
      <c r="B35" s="2"/>
      <c r="C35" s="2"/>
      <c r="D35" s="2"/>
      <c r="E35" s="2"/>
      <c r="F35" s="2"/>
      <c r="G35" s="35"/>
      <c r="H35" s="2"/>
      <c r="I35" s="2"/>
      <c r="J35" s="2"/>
      <c r="K35" s="2"/>
      <c r="L35" s="2"/>
      <c r="M35" s="36"/>
      <c r="N35" s="2"/>
      <c r="O35" s="2"/>
    </row>
    <row r="36" spans="1:15" ht="12.75">
      <c r="A36" s="9"/>
      <c r="B36" s="2"/>
      <c r="C36" s="2"/>
      <c r="D36" s="2"/>
      <c r="E36" s="2"/>
      <c r="F36" s="2"/>
      <c r="G36" s="35"/>
      <c r="H36" s="2"/>
      <c r="I36" s="2"/>
      <c r="J36" s="2"/>
      <c r="K36" s="2"/>
      <c r="L36" s="2"/>
      <c r="M36" s="36"/>
      <c r="N36" s="2"/>
      <c r="O36" s="2"/>
    </row>
    <row r="37" spans="1:15" ht="12.75">
      <c r="A37" s="9"/>
      <c r="B37" s="2"/>
      <c r="C37" s="2"/>
      <c r="D37" s="2"/>
      <c r="E37" s="2"/>
      <c r="F37" s="2"/>
      <c r="G37" s="35"/>
      <c r="H37" s="2"/>
      <c r="I37" s="2"/>
      <c r="J37" s="2"/>
      <c r="K37" s="2"/>
      <c r="L37" s="2"/>
      <c r="M37" s="36"/>
      <c r="N37" s="2"/>
      <c r="O37" s="2"/>
    </row>
    <row r="38" spans="1:15" ht="12.75">
      <c r="A38" s="9"/>
      <c r="B38" s="2"/>
      <c r="C38" s="2"/>
      <c r="D38" s="2"/>
      <c r="E38" s="2"/>
      <c r="F38" s="2"/>
      <c r="G38" s="35"/>
      <c r="H38" s="2"/>
      <c r="I38" s="2"/>
      <c r="J38" s="2"/>
      <c r="K38" s="2"/>
      <c r="L38" s="2"/>
      <c r="M38" s="36"/>
      <c r="N38" s="2"/>
      <c r="O38" s="2"/>
    </row>
    <row r="39" spans="1:15" ht="12.75">
      <c r="A39" s="9"/>
      <c r="B39" s="2"/>
      <c r="C39" s="2"/>
      <c r="D39" s="2"/>
      <c r="E39" s="2"/>
      <c r="F39" s="2"/>
      <c r="G39" s="35"/>
      <c r="H39" s="2"/>
      <c r="I39" s="2"/>
      <c r="J39" s="2"/>
      <c r="K39" s="2"/>
      <c r="L39" s="2"/>
      <c r="M39" s="36"/>
      <c r="N39" s="2"/>
      <c r="O39" s="2"/>
    </row>
    <row r="40" spans="1:15" ht="12.75">
      <c r="A40" s="9"/>
      <c r="B40" s="2"/>
      <c r="C40" s="2"/>
      <c r="D40" s="2"/>
      <c r="E40" s="2"/>
      <c r="F40" s="2"/>
      <c r="G40" s="35"/>
      <c r="H40" s="2"/>
      <c r="I40" s="2"/>
      <c r="J40" s="2"/>
      <c r="K40" s="2"/>
      <c r="L40" s="2"/>
      <c r="M40" s="36"/>
      <c r="N40" s="2"/>
      <c r="O40" s="2"/>
    </row>
    <row r="41" spans="1:15" ht="12.75">
      <c r="A41" s="9"/>
      <c r="B41" s="2"/>
      <c r="C41" s="2"/>
      <c r="D41" s="2"/>
      <c r="E41" s="2"/>
      <c r="F41" s="2"/>
      <c r="G41" s="35"/>
      <c r="H41" s="2"/>
      <c r="I41" s="2"/>
      <c r="J41" s="2"/>
      <c r="K41" s="2"/>
      <c r="L41" s="2"/>
      <c r="M41" s="36"/>
      <c r="N41" s="2"/>
      <c r="O41" s="2"/>
    </row>
    <row r="42" spans="1:15" ht="12.75">
      <c r="A42" s="37"/>
      <c r="B42" s="38"/>
      <c r="C42" s="38"/>
      <c r="D42" s="38"/>
      <c r="E42" s="38"/>
      <c r="F42" s="38"/>
      <c r="G42" s="39"/>
      <c r="H42" s="38"/>
      <c r="I42" s="38"/>
      <c r="J42" s="38"/>
      <c r="K42" s="38"/>
      <c r="L42" s="38"/>
      <c r="M42" s="40"/>
      <c r="N42" s="2"/>
      <c r="O42" s="2"/>
    </row>
  </sheetData>
  <sheetProtection selectLockedCells="1" selectUnlockedCells="1"/>
  <mergeCells count="22">
    <mergeCell ref="A1:C1"/>
    <mergeCell ref="H1:O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A20:E20"/>
    <mergeCell ref="H20:L20"/>
    <mergeCell ref="A21:F21"/>
    <mergeCell ref="H21:M21"/>
    <mergeCell ref="A23:D23"/>
    <mergeCell ref="H23:K23"/>
  </mergeCells>
  <printOptions horizontalCentered="1" verticalCentered="1"/>
  <pageMargins left="1" right="1" top="1" bottom="1" header="1" footer="1"/>
  <pageSetup cellComments="atEnd" horizontalDpi="300" verticalDpi="300" orientation="portrait" scale="67"/>
  <headerFooter alignWithMargins="0">
    <oddHeader>&amp;CTAB]</oddHeader>
    <oddFooter>&amp;CPage PAGE]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2012-03-14T11:55:14Z</dcterms:created>
  <dcterms:modified xsi:type="dcterms:W3CDTF">2012-04-27T05:07:49Z</dcterms:modified>
  <cp:category/>
  <cp:version/>
  <cp:contentType/>
  <cp:contentStatus/>
</cp:coreProperties>
</file>